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795" windowHeight="12465" activeTab="1"/>
  </bookViews>
  <sheets>
    <sheet name="Lab experiments" sheetId="1" r:id="rId1"/>
    <sheet name="Field experiment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91" i="1" l="1"/>
  <c r="Q90" i="1"/>
  <c r="S28" i="2" l="1"/>
  <c r="S29" i="2"/>
  <c r="S30" i="2"/>
  <c r="S27" i="2"/>
  <c r="R30" i="2"/>
  <c r="R29" i="2"/>
  <c r="R28" i="2"/>
  <c r="R27" i="2"/>
  <c r="F11" i="2" l="1"/>
  <c r="H11" i="2"/>
  <c r="Q27" i="2"/>
  <c r="F44" i="2"/>
  <c r="H44" i="2" s="1"/>
  <c r="F43" i="2"/>
  <c r="H43" i="2" s="1"/>
  <c r="F42" i="2"/>
  <c r="H42" i="2" s="1"/>
  <c r="F41" i="2"/>
  <c r="H41" i="2" s="1"/>
  <c r="F40" i="2"/>
  <c r="H40" i="2" s="1"/>
  <c r="F39" i="2"/>
  <c r="H39" i="2" s="1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F31" i="2"/>
  <c r="H31" i="2" s="1"/>
  <c r="F30" i="2"/>
  <c r="H30" i="2" s="1"/>
  <c r="Q28" i="2" s="1"/>
  <c r="F29" i="2"/>
  <c r="H29" i="2" s="1"/>
  <c r="F28" i="2"/>
  <c r="H28" i="2" s="1"/>
  <c r="F27" i="2"/>
  <c r="H27" i="2" s="1"/>
  <c r="F26" i="2"/>
  <c r="H26" i="2" s="1"/>
  <c r="F25" i="2"/>
  <c r="H25" i="2" s="1"/>
  <c r="F24" i="2"/>
  <c r="H24" i="2" s="1"/>
  <c r="F23" i="2"/>
  <c r="H23" i="2" s="1"/>
  <c r="F22" i="2"/>
  <c r="H22" i="2" s="1"/>
  <c r="Q30" i="2" l="1"/>
  <c r="Q29" i="2"/>
  <c r="S85" i="1"/>
  <c r="S86" i="1"/>
  <c r="S87" i="1"/>
  <c r="S84" i="1"/>
  <c r="R87" i="1"/>
  <c r="R86" i="1"/>
  <c r="R85" i="1"/>
  <c r="R84" i="1"/>
  <c r="Q87" i="1"/>
  <c r="Q86" i="1"/>
  <c r="Q85" i="1"/>
  <c r="Q84" i="1"/>
  <c r="F15" i="2"/>
  <c r="H15" i="2" s="1"/>
  <c r="F14" i="2"/>
  <c r="H14" i="2" s="1"/>
  <c r="F13" i="2"/>
  <c r="H13" i="2" s="1"/>
  <c r="F21" i="2"/>
  <c r="H21" i="2" s="1"/>
  <c r="F20" i="2"/>
  <c r="H20" i="2" s="1"/>
  <c r="F19" i="2"/>
  <c r="H19" i="2" s="1"/>
  <c r="F18" i="2"/>
  <c r="H18" i="2" s="1"/>
  <c r="F17" i="2"/>
  <c r="H17" i="2" s="1"/>
  <c r="F16" i="2"/>
  <c r="H16" i="2" s="1"/>
  <c r="F12" i="2"/>
  <c r="H12" i="2" s="1"/>
  <c r="F10" i="2"/>
  <c r="H10" i="2" s="1"/>
  <c r="F9" i="2"/>
  <c r="H9" i="2" s="1"/>
  <c r="F8" i="2"/>
  <c r="H8" i="2" s="1"/>
  <c r="F7" i="2"/>
  <c r="H7" i="2" s="1"/>
  <c r="F6" i="2"/>
  <c r="H6" i="2" s="1"/>
  <c r="F5" i="2"/>
  <c r="H5" i="2" s="1"/>
  <c r="F4" i="2"/>
  <c r="H4" i="2" s="1"/>
  <c r="F3" i="2"/>
  <c r="H3" i="2" s="1"/>
  <c r="F2" i="2"/>
  <c r="H2" i="2" s="1"/>
  <c r="F77" i="1" l="1"/>
  <c r="H77" i="1" s="1"/>
  <c r="F76" i="1"/>
  <c r="H76" i="1" s="1"/>
  <c r="F75" i="1"/>
  <c r="H75" i="1" s="1"/>
  <c r="H74" i="1"/>
  <c r="Q59" i="1" s="1"/>
  <c r="F74" i="1"/>
  <c r="F73" i="1"/>
  <c r="H73" i="1" s="1"/>
  <c r="F72" i="1"/>
  <c r="H72" i="1" s="1"/>
  <c r="F71" i="1"/>
  <c r="H71" i="1" s="1"/>
  <c r="R59" i="1" s="1"/>
  <c r="S59" i="1" s="1"/>
  <c r="F70" i="1"/>
  <c r="H70" i="1" s="1"/>
  <c r="F69" i="1"/>
  <c r="H69" i="1" s="1"/>
  <c r="F68" i="1"/>
  <c r="H68" i="1" s="1"/>
  <c r="F67" i="1"/>
  <c r="H67" i="1" s="1"/>
  <c r="R58" i="1" s="1"/>
  <c r="S58" i="1" s="1"/>
  <c r="H66" i="1"/>
  <c r="F66" i="1"/>
  <c r="F65" i="1"/>
  <c r="H65" i="1" s="1"/>
  <c r="F64" i="1"/>
  <c r="H64" i="1" s="1"/>
  <c r="F63" i="1"/>
  <c r="H63" i="1" s="1"/>
  <c r="R57" i="1" s="1"/>
  <c r="S57" i="1" s="1"/>
  <c r="F62" i="1"/>
  <c r="H62" i="1" s="1"/>
  <c r="F61" i="1"/>
  <c r="H61" i="1" s="1"/>
  <c r="F60" i="1"/>
  <c r="H60" i="1" s="1"/>
  <c r="F59" i="1"/>
  <c r="H59" i="1" s="1"/>
  <c r="R56" i="1" s="1"/>
  <c r="S56" i="1" s="1"/>
  <c r="H58" i="1"/>
  <c r="F58" i="1"/>
  <c r="F57" i="1"/>
  <c r="H57" i="1" s="1"/>
  <c r="F56" i="1"/>
  <c r="H56" i="1" s="1"/>
  <c r="F55" i="1"/>
  <c r="H55" i="1" s="1"/>
  <c r="R55" i="1" s="1"/>
  <c r="S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R54" i="1" s="1"/>
  <c r="S54" i="1" s="1"/>
  <c r="Q57" i="1" l="1"/>
  <c r="Q58" i="1"/>
  <c r="Q54" i="1"/>
  <c r="Q55" i="1"/>
  <c r="Q56" i="1"/>
</calcChain>
</file>

<file path=xl/sharedStrings.xml><?xml version="1.0" encoding="utf-8"?>
<sst xmlns="http://schemas.openxmlformats.org/spreadsheetml/2006/main" count="396" uniqueCount="97">
  <si>
    <t>Sample</t>
  </si>
  <si>
    <t>Cell count</t>
  </si>
  <si>
    <t>Beads</t>
  </si>
  <si>
    <t>ml</t>
  </si>
  <si>
    <t>Cells/ml</t>
  </si>
  <si>
    <t>Control MB</t>
  </si>
  <si>
    <t>Average</t>
  </si>
  <si>
    <t>SD</t>
  </si>
  <si>
    <t>SE</t>
  </si>
  <si>
    <t>Bulk</t>
  </si>
  <si>
    <t>FSW</t>
  </si>
  <si>
    <t>MB</t>
  </si>
  <si>
    <t xml:space="preserve">Location </t>
  </si>
  <si>
    <t>Port Hacking</t>
  </si>
  <si>
    <t>Deployment time: 60 mins</t>
  </si>
  <si>
    <t>Control FSW</t>
  </si>
  <si>
    <t>Blackwattle Bay</t>
  </si>
  <si>
    <t>Control Amphi</t>
  </si>
  <si>
    <t>Control 0.5 ml Tpseudo</t>
  </si>
  <si>
    <t>Control 1 ml Tpseudo</t>
  </si>
  <si>
    <t>Control 1.5 ml Tpseudo</t>
  </si>
  <si>
    <t>Control 2 ml Tpseudo</t>
  </si>
  <si>
    <t>0.5 ml extract</t>
  </si>
  <si>
    <t>1 ml extract</t>
  </si>
  <si>
    <t>1.5 ml extract</t>
  </si>
  <si>
    <t>2 ml extract</t>
  </si>
  <si>
    <t>Control DMSP</t>
  </si>
  <si>
    <t>Control Thala</t>
  </si>
  <si>
    <t>Control Dityl</t>
  </si>
  <si>
    <t>Location</t>
  </si>
  <si>
    <t>Filtered Seawater</t>
  </si>
  <si>
    <t xml:space="preserve">2 ml algal extract </t>
  </si>
  <si>
    <t xml:space="preserve">1.5 ml algal extract </t>
  </si>
  <si>
    <t xml:space="preserve">1 ml algal extract </t>
  </si>
  <si>
    <t xml:space="preserve">0.5 ml algal extract </t>
  </si>
  <si>
    <t xml:space="preserve">Filtered Seawater </t>
  </si>
  <si>
    <t xml:space="preserve">Bulk </t>
  </si>
  <si>
    <t xml:space="preserve">Amphidinium </t>
  </si>
  <si>
    <t xml:space="preserve">Marine Broth </t>
  </si>
  <si>
    <t>Replicate</t>
  </si>
  <si>
    <t>Ditylum extract</t>
  </si>
  <si>
    <t>Thalassiosira extract</t>
  </si>
  <si>
    <t xml:space="preserve">DMSP </t>
  </si>
  <si>
    <t>Replicates</t>
  </si>
  <si>
    <t>Amphidinium</t>
  </si>
  <si>
    <t>Control Tweiss</t>
  </si>
  <si>
    <t>Control Tpseudo</t>
  </si>
  <si>
    <t>T. weissflogii extract</t>
  </si>
  <si>
    <t>T. pseudonana extract</t>
  </si>
  <si>
    <t>DMSP</t>
  </si>
  <si>
    <t>Ditylum</t>
  </si>
  <si>
    <t>Thalassiosira</t>
  </si>
  <si>
    <t>Deployment time: 30 mins</t>
  </si>
  <si>
    <t>T.weiss</t>
  </si>
  <si>
    <t>T.pseudo</t>
  </si>
  <si>
    <t>Method: PVC pipe enclosure</t>
  </si>
  <si>
    <t>Control Ditylum</t>
  </si>
  <si>
    <t>T.pseudonana</t>
  </si>
  <si>
    <t>Deployment: 30 mins</t>
  </si>
  <si>
    <t>Method: box enclosure</t>
  </si>
  <si>
    <t>Goal of the experiment:</t>
  </si>
  <si>
    <t>Port Hacking, an oceanic site 5 km off-shore.</t>
  </si>
  <si>
    <t xml:space="preserve">No difference was observed between </t>
  </si>
  <si>
    <t xml:space="preserve">Chemotaxis assay using water derived from </t>
  </si>
  <si>
    <t xml:space="preserve">Blackwattle Bay, a nutrient-rich sitelocated in </t>
  </si>
  <si>
    <t>the number of bacteria in the positive control</t>
  </si>
  <si>
    <t>wells, filled with Marine Broth (MB), and the</t>
  </si>
  <si>
    <t>negative control, filled with filtered seawater (FSW).</t>
  </si>
  <si>
    <t xml:space="preserve">Sydney harbour. A two-fold increase in bacterial cell </t>
  </si>
  <si>
    <t xml:space="preserve">numbers was recorded between MB wells </t>
  </si>
  <si>
    <t>and FSW controls.</t>
  </si>
  <si>
    <t>Blackwattle Bay. A two-fold increase in bacterial</t>
  </si>
  <si>
    <t>cell numbers was recorded between MB wells and FSW</t>
  </si>
  <si>
    <t>controls. A three-fold increase was recorded between</t>
  </si>
  <si>
    <t>wells filled with algal extracts from the dinoflagellate</t>
  </si>
  <si>
    <r>
      <rPr>
        <i/>
        <sz val="11"/>
        <color theme="1"/>
        <rFont val="Calibri"/>
        <family val="2"/>
        <scheme val="minor"/>
      </rPr>
      <t>Amphidinium</t>
    </r>
    <r>
      <rPr>
        <sz val="11"/>
        <color theme="1"/>
        <rFont val="Calibri"/>
        <family val="2"/>
        <scheme val="minor"/>
      </rPr>
      <t>, and the FSW controls.</t>
    </r>
  </si>
  <si>
    <t xml:space="preserve">Blackwattle Bay. Different concentrations of </t>
  </si>
  <si>
    <r>
      <t>algal extract (</t>
    </r>
    <r>
      <rPr>
        <i/>
        <sz val="11"/>
        <color theme="1"/>
        <rFont val="Calibri"/>
        <family val="2"/>
        <scheme val="minor"/>
      </rPr>
      <t>Thalassiosira pseudonana</t>
    </r>
    <r>
      <rPr>
        <sz val="11"/>
        <color theme="1"/>
        <rFont val="Calibri"/>
        <family val="2"/>
        <scheme val="minor"/>
      </rPr>
      <t xml:space="preserve">) were tested </t>
    </r>
  </si>
  <si>
    <t xml:space="preserve">and the response of the bacterial communities were </t>
  </si>
  <si>
    <t xml:space="preserve">compared. The strongest  chemotaxis responses were </t>
  </si>
  <si>
    <t xml:space="preserve">elicited by the first two concentrations, suggesting that </t>
  </si>
  <si>
    <t>a saturation effect may occur with higher concentrations.</t>
  </si>
  <si>
    <t>Blackwattle Bay. Large increase in bacterial cell numbers</t>
  </si>
  <si>
    <t xml:space="preserve">were recorded in wells filled with algal extracts </t>
  </si>
  <si>
    <r>
      <t xml:space="preserve">derived from </t>
    </r>
    <r>
      <rPr>
        <i/>
        <sz val="11"/>
        <color theme="1"/>
        <rFont val="Calibri"/>
        <family val="2"/>
        <scheme val="minor"/>
      </rPr>
      <t>Thalassiosira weissflogii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T. pseudonana</t>
    </r>
    <r>
      <rPr>
        <sz val="11"/>
        <color theme="1"/>
        <rFont val="Calibri"/>
        <family val="2"/>
        <scheme val="minor"/>
      </rPr>
      <t>.</t>
    </r>
  </si>
  <si>
    <t>Chemottaxis assay in situ in Blackwattle Bay.</t>
  </si>
  <si>
    <t>The ISCA deployment was carried out in a customised</t>
  </si>
  <si>
    <t>PVC pipe enclosure to minimise the effects of flow</t>
  </si>
  <si>
    <t>and wave action on the device. Although we recorded</t>
  </si>
  <si>
    <t>a positive response of the bacterial communities</t>
  </si>
  <si>
    <t>the numbers of cells present in the FSW controls</t>
  </si>
  <si>
    <t>was high.</t>
  </si>
  <si>
    <t xml:space="preserve">In order to decrease the number of cells entering in </t>
  </si>
  <si>
    <t>the FSW control wells, a new laser-cut acrylic-based</t>
  </si>
  <si>
    <t xml:space="preserve">enclosure was used. It reduced the number of cells </t>
  </si>
  <si>
    <t>present in the FSW wells but the chemotactic response</t>
  </si>
  <si>
    <t>toward algal extract was almost inexistant.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</si>
</sst>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2" borderId="0" xfId="0" applyFill="1"/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0" xfId="0" applyFill="1" applyBorder="1"/>
    <xf numFmtId="0" fontId="0" fillId="0" borderId="0" xfId="0"/>
    <xf numFmtId="0" fontId="0" fillId="2" borderId="0" xfId="0" applyFill="1"/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/>
    <xf numFmtId="0" fontId="0" fillId="2" borderId="0" xfId="0" applyFill="1"/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/>
    <xf numFmtId="0" fontId="0" fillId="0" borderId="3" xfId="0" applyFill="1" applyBorder="1"/>
    <xf numFmtId="0" fontId="0" fillId="0" borderId="4" xfId="0" applyFill="1" applyBorder="1"/>
    <xf numFmtId="0" fontId="0" fillId="0" borderId="5" xfId="0" applyBorder="1"/>
    <xf numFmtId="0" fontId="0" fillId="0" borderId="4" xfId="0" applyBorder="1"/>
    <xf numFmtId="0" fontId="0" fillId="3" borderId="0" xfId="0" applyFill="1"/>
    <xf numFmtId="0" fontId="0" fillId="3" borderId="0" xfId="0" applyFill="1" applyBorder="1"/>
    <xf numFmtId="0" fontId="0" fillId="0" borderId="4" xfId="0" applyBorder="1" applyAlignment="1">
      <alignment horizont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C000"/>
              </a:solidFill>
            </c:spPr>
          </c:dPt>
          <c:errBars>
            <c:errBarType val="both"/>
            <c:errValType val="cust"/>
            <c:noEndCap val="0"/>
            <c:plus>
              <c:numRef>
                <c:f>'Lab experiments'!$S$8:$S$9</c:f>
                <c:numCache>
                  <c:formatCode>General</c:formatCode>
                  <c:ptCount val="2"/>
                  <c:pt idx="0">
                    <c:v>1311.6284615647442</c:v>
                  </c:pt>
                  <c:pt idx="1">
                    <c:v>1006.4192776537067</c:v>
                  </c:pt>
                </c:numCache>
              </c:numRef>
            </c:plus>
            <c:minus>
              <c:numRef>
                <c:f>'Lab experiments'!$S$8:$S$9</c:f>
                <c:numCache>
                  <c:formatCode>General</c:formatCode>
                  <c:ptCount val="2"/>
                  <c:pt idx="0">
                    <c:v>1311.6284615647442</c:v>
                  </c:pt>
                  <c:pt idx="1">
                    <c:v>1006.4192776537067</c:v>
                  </c:pt>
                </c:numCache>
              </c:numRef>
            </c:minus>
          </c:errBars>
          <c:cat>
            <c:strRef>
              <c:f>'Lab experiments'!$P$8:$P$9</c:f>
              <c:strCache>
                <c:ptCount val="2"/>
                <c:pt idx="0">
                  <c:v>FSW</c:v>
                </c:pt>
                <c:pt idx="1">
                  <c:v>MB</c:v>
                </c:pt>
              </c:strCache>
            </c:strRef>
          </c:cat>
          <c:val>
            <c:numRef>
              <c:f>'Lab experiments'!$Q$8:$Q$9</c:f>
              <c:numCache>
                <c:formatCode>General</c:formatCode>
                <c:ptCount val="2"/>
                <c:pt idx="0">
                  <c:v>20773.634308783054</c:v>
                </c:pt>
                <c:pt idx="1">
                  <c:v>20784.544207828978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060096"/>
        <c:axId val="133061632"/>
      </c:barChart>
      <c:catAx>
        <c:axId val="133060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33061632"/>
        <c:crosses val="autoZero"/>
        <c:auto val="1"/>
        <c:lblAlgn val="ctr"/>
        <c:lblOffset val="100"/>
        <c:noMultiLvlLbl val="0"/>
      </c:catAx>
      <c:valAx>
        <c:axId val="13306163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of cell/ml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30600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C000"/>
              </a:solidFill>
            </c:spPr>
          </c:dPt>
          <c:errBars>
            <c:errBarType val="both"/>
            <c:errValType val="cust"/>
            <c:noEndCap val="0"/>
            <c:plus>
              <c:numRef>
                <c:f>'Lab experiments'!$S$22:$S$23</c:f>
                <c:numCache>
                  <c:formatCode>General</c:formatCode>
                  <c:ptCount val="2"/>
                  <c:pt idx="0">
                    <c:v>2373.7510485248636</c:v>
                  </c:pt>
                  <c:pt idx="1">
                    <c:v>7950.5467425602765</c:v>
                  </c:pt>
                </c:numCache>
              </c:numRef>
            </c:plus>
            <c:minus>
              <c:numRef>
                <c:f>'Lab experiments'!$S$22:$S$23</c:f>
                <c:numCache>
                  <c:formatCode>General</c:formatCode>
                  <c:ptCount val="2"/>
                  <c:pt idx="0">
                    <c:v>2373.7510485248636</c:v>
                  </c:pt>
                  <c:pt idx="1">
                    <c:v>7950.5467425602765</c:v>
                  </c:pt>
                </c:numCache>
              </c:numRef>
            </c:minus>
          </c:errBars>
          <c:cat>
            <c:strRef>
              <c:f>'Lab experiments'!$P$8:$P$9</c:f>
              <c:strCache>
                <c:ptCount val="2"/>
                <c:pt idx="0">
                  <c:v>FSW</c:v>
                </c:pt>
                <c:pt idx="1">
                  <c:v>MB</c:v>
                </c:pt>
              </c:strCache>
            </c:strRef>
          </c:cat>
          <c:val>
            <c:numRef>
              <c:f>'Lab experiments'!$Q$22:$Q$23</c:f>
              <c:numCache>
                <c:formatCode>General</c:formatCode>
                <c:ptCount val="2"/>
                <c:pt idx="0">
                  <c:v>18452.346526601741</c:v>
                </c:pt>
                <c:pt idx="1">
                  <c:v>35901.065013993844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564672"/>
        <c:axId val="135566464"/>
      </c:barChart>
      <c:catAx>
        <c:axId val="135564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5566464"/>
        <c:crosses val="autoZero"/>
        <c:auto val="1"/>
        <c:lblAlgn val="ctr"/>
        <c:lblOffset val="100"/>
        <c:noMultiLvlLbl val="0"/>
      </c:catAx>
      <c:valAx>
        <c:axId val="135566464"/>
        <c:scaling>
          <c:orientation val="minMax"/>
          <c:max val="4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of cell/ml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5564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0000"/>
              </a:solidFill>
            </c:spPr>
          </c:dPt>
          <c:errBars>
            <c:errBarType val="both"/>
            <c:errValType val="cust"/>
            <c:noEndCap val="0"/>
            <c:plus>
              <c:numRef>
                <c:f>'Lab experiments'!$S$37:$S$39</c:f>
                <c:numCache>
                  <c:formatCode>General</c:formatCode>
                  <c:ptCount val="3"/>
                  <c:pt idx="0">
                    <c:v>1669.230318712918</c:v>
                  </c:pt>
                  <c:pt idx="1">
                    <c:v>1356.2788249189816</c:v>
                  </c:pt>
                  <c:pt idx="2">
                    <c:v>2230.2777236896754</c:v>
                  </c:pt>
                </c:numCache>
              </c:numRef>
            </c:plus>
            <c:minus>
              <c:numRef>
                <c:f>'Lab experiments'!$S$37:$S$39</c:f>
                <c:numCache>
                  <c:formatCode>General</c:formatCode>
                  <c:ptCount val="3"/>
                  <c:pt idx="0">
                    <c:v>1669.230318712918</c:v>
                  </c:pt>
                  <c:pt idx="1">
                    <c:v>1356.2788249189816</c:v>
                  </c:pt>
                  <c:pt idx="2">
                    <c:v>2230.2777236896754</c:v>
                  </c:pt>
                </c:numCache>
              </c:numRef>
            </c:minus>
          </c:errBars>
          <c:cat>
            <c:strRef>
              <c:f>'Lab experiments'!$P$37:$P$39</c:f>
              <c:strCache>
                <c:ptCount val="3"/>
                <c:pt idx="0">
                  <c:v>FSW</c:v>
                </c:pt>
                <c:pt idx="1">
                  <c:v>MB</c:v>
                </c:pt>
                <c:pt idx="2">
                  <c:v>Amphidinium</c:v>
                </c:pt>
              </c:strCache>
            </c:strRef>
          </c:cat>
          <c:val>
            <c:numRef>
              <c:f>'Lab experiments'!$Q$37:$Q$39</c:f>
              <c:numCache>
                <c:formatCode>General</c:formatCode>
                <c:ptCount val="3"/>
                <c:pt idx="0">
                  <c:v>7278.67727063446</c:v>
                </c:pt>
                <c:pt idx="1">
                  <c:v>14799.3614469357</c:v>
                </c:pt>
                <c:pt idx="2">
                  <c:v>22231.155563817105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591808"/>
        <c:axId val="135593344"/>
      </c:barChart>
      <c:catAx>
        <c:axId val="135591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5593344"/>
        <c:crosses val="autoZero"/>
        <c:auto val="1"/>
        <c:lblAlgn val="ctr"/>
        <c:lblOffset val="100"/>
        <c:noMultiLvlLbl val="0"/>
      </c:catAx>
      <c:valAx>
        <c:axId val="135593344"/>
        <c:scaling>
          <c:orientation val="minMax"/>
          <c:max val="2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of cell/ml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5591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CC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CC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CC0000"/>
              </a:solidFill>
            </c:spPr>
          </c:dPt>
          <c:errBars>
            <c:errBarType val="both"/>
            <c:errValType val="cust"/>
            <c:noEndCap val="0"/>
            <c:plus>
              <c:numRef>
                <c:f>'Lab experiments'!$S$55:$S$59</c:f>
                <c:numCache>
                  <c:formatCode>General</c:formatCode>
                  <c:ptCount val="5"/>
                  <c:pt idx="0">
                    <c:v>9537.8097432538234</c:v>
                  </c:pt>
                  <c:pt idx="1">
                    <c:v>14375.145777439962</c:v>
                  </c:pt>
                  <c:pt idx="2">
                    <c:v>9810.2878716341675</c:v>
                  </c:pt>
                  <c:pt idx="3">
                    <c:v>11260.400392163416</c:v>
                  </c:pt>
                  <c:pt idx="4">
                    <c:v>2836.5099963752241</c:v>
                  </c:pt>
                </c:numCache>
              </c:numRef>
            </c:plus>
            <c:minus>
              <c:numRef>
                <c:f>'Lab experiments'!$S$55:$S$59</c:f>
                <c:numCache>
                  <c:formatCode>General</c:formatCode>
                  <c:ptCount val="5"/>
                  <c:pt idx="0">
                    <c:v>9537.8097432538234</c:v>
                  </c:pt>
                  <c:pt idx="1">
                    <c:v>14375.145777439962</c:v>
                  </c:pt>
                  <c:pt idx="2">
                    <c:v>9810.2878716341675</c:v>
                  </c:pt>
                  <c:pt idx="3">
                    <c:v>11260.400392163416</c:v>
                  </c:pt>
                  <c:pt idx="4">
                    <c:v>2836.5099963752241</c:v>
                  </c:pt>
                </c:numCache>
              </c:numRef>
            </c:minus>
          </c:errBars>
          <c:cat>
            <c:strRef>
              <c:f>'Lab experiments'!$P$55:$P$59</c:f>
              <c:strCache>
                <c:ptCount val="5"/>
                <c:pt idx="0">
                  <c:v>FSW</c:v>
                </c:pt>
                <c:pt idx="1">
                  <c:v>0.5 ml extract</c:v>
                </c:pt>
                <c:pt idx="2">
                  <c:v>1 ml extract</c:v>
                </c:pt>
                <c:pt idx="3">
                  <c:v>1.5 ml extract</c:v>
                </c:pt>
                <c:pt idx="4">
                  <c:v>2 ml extract</c:v>
                </c:pt>
              </c:strCache>
            </c:strRef>
          </c:cat>
          <c:val>
            <c:numRef>
              <c:f>'Lab experiments'!$Q$55:$Q$59</c:f>
              <c:numCache>
                <c:formatCode>General</c:formatCode>
                <c:ptCount val="5"/>
                <c:pt idx="0">
                  <c:v>37804.262112702112</c:v>
                </c:pt>
                <c:pt idx="1">
                  <c:v>91475.004514489177</c:v>
                </c:pt>
                <c:pt idx="2">
                  <c:v>118079.73377965023</c:v>
                </c:pt>
                <c:pt idx="3">
                  <c:v>83957.843818644207</c:v>
                </c:pt>
                <c:pt idx="4">
                  <c:v>85797.954557272606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10112"/>
        <c:axId val="135211648"/>
      </c:barChart>
      <c:catAx>
        <c:axId val="135210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35211648"/>
        <c:crosses val="autoZero"/>
        <c:auto val="1"/>
        <c:lblAlgn val="ctr"/>
        <c:lblOffset val="100"/>
        <c:noMultiLvlLbl val="0"/>
      </c:catAx>
      <c:valAx>
        <c:axId val="135211648"/>
        <c:scaling>
          <c:orientation val="minMax"/>
          <c:max val="1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of cell/ml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5210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CC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CC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CC0000"/>
              </a:solidFill>
            </c:spPr>
          </c:dPt>
          <c:errBars>
            <c:errBarType val="both"/>
            <c:errValType val="cust"/>
            <c:noEndCap val="0"/>
            <c:plus>
              <c:numRef>
                <c:f>'Lab experiments'!$S$85:$S$87</c:f>
                <c:numCache>
                  <c:formatCode>General</c:formatCode>
                  <c:ptCount val="3"/>
                  <c:pt idx="0">
                    <c:v>844.76898556363483</c:v>
                  </c:pt>
                  <c:pt idx="1">
                    <c:v>3233.6332338242296</c:v>
                  </c:pt>
                  <c:pt idx="2">
                    <c:v>7191.4506702418039</c:v>
                  </c:pt>
                </c:numCache>
              </c:numRef>
            </c:plus>
            <c:minus>
              <c:numRef>
                <c:f>'Lab experiments'!$S$85:$S$87</c:f>
                <c:numCache>
                  <c:formatCode>General</c:formatCode>
                  <c:ptCount val="3"/>
                  <c:pt idx="0">
                    <c:v>844.76898556363483</c:v>
                  </c:pt>
                  <c:pt idx="1">
                    <c:v>3233.6332338242296</c:v>
                  </c:pt>
                  <c:pt idx="2">
                    <c:v>7191.4506702418039</c:v>
                  </c:pt>
                </c:numCache>
              </c:numRef>
            </c:minus>
          </c:errBars>
          <c:cat>
            <c:strRef>
              <c:f>'Lab experiments'!$P$85:$P$87</c:f>
              <c:strCache>
                <c:ptCount val="3"/>
                <c:pt idx="0">
                  <c:v>FSW</c:v>
                </c:pt>
                <c:pt idx="1">
                  <c:v>T.weiss</c:v>
                </c:pt>
                <c:pt idx="2">
                  <c:v>T.pseudo</c:v>
                </c:pt>
              </c:strCache>
            </c:strRef>
          </c:cat>
          <c:val>
            <c:numRef>
              <c:f>'Lab experiments'!$Q$85:$Q$87</c:f>
              <c:numCache>
                <c:formatCode>General</c:formatCode>
                <c:ptCount val="3"/>
                <c:pt idx="0">
                  <c:v>24309.328705620919</c:v>
                </c:pt>
                <c:pt idx="1">
                  <c:v>91475.743319922913</c:v>
                </c:pt>
                <c:pt idx="2">
                  <c:v>118079.95042525846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25728"/>
        <c:axId val="135227264"/>
      </c:barChart>
      <c:catAx>
        <c:axId val="135225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35227264"/>
        <c:crosses val="autoZero"/>
        <c:auto val="1"/>
        <c:lblAlgn val="ctr"/>
        <c:lblOffset val="100"/>
        <c:noMultiLvlLbl val="0"/>
      </c:catAx>
      <c:valAx>
        <c:axId val="135227264"/>
        <c:scaling>
          <c:orientation val="minMax"/>
          <c:max val="1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of cell/ml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522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30916968712243"/>
          <c:y val="5.1222697508832155E-2"/>
          <c:w val="0.79259030121234841"/>
          <c:h val="0.8331987394309274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CC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CC0000"/>
              </a:solidFill>
            </c:spPr>
          </c:dPt>
          <c:errBars>
            <c:errBarType val="both"/>
            <c:errValType val="cust"/>
            <c:noEndCap val="0"/>
            <c:plus>
              <c:numRef>
                <c:f>'Field experiments'!$S$8:$S$11</c:f>
                <c:numCache>
                  <c:formatCode>General</c:formatCode>
                  <c:ptCount val="4"/>
                  <c:pt idx="0">
                    <c:v>7167.9591289466925</c:v>
                  </c:pt>
                  <c:pt idx="1">
                    <c:v>3975.0826254408116</c:v>
                  </c:pt>
                  <c:pt idx="2">
                    <c:v>27768.357977234518</c:v>
                  </c:pt>
                  <c:pt idx="3">
                    <c:v>16027.189961153586</c:v>
                  </c:pt>
                </c:numCache>
              </c:numRef>
            </c:plus>
            <c:minus>
              <c:numRef>
                <c:f>'Field experiments'!$S$8:$S$11</c:f>
                <c:numCache>
                  <c:formatCode>General</c:formatCode>
                  <c:ptCount val="4"/>
                  <c:pt idx="0">
                    <c:v>7167.9591289466925</c:v>
                  </c:pt>
                  <c:pt idx="1">
                    <c:v>3975.0826254408116</c:v>
                  </c:pt>
                  <c:pt idx="2">
                    <c:v>27768.357977234518</c:v>
                  </c:pt>
                  <c:pt idx="3">
                    <c:v>16027.189961153586</c:v>
                  </c:pt>
                </c:numCache>
              </c:numRef>
            </c:minus>
          </c:errBars>
          <c:cat>
            <c:strRef>
              <c:f>'Field experiments'!$P$8:$P$11</c:f>
              <c:strCache>
                <c:ptCount val="4"/>
                <c:pt idx="0">
                  <c:v>FSW</c:v>
                </c:pt>
                <c:pt idx="1">
                  <c:v>DMSP</c:v>
                </c:pt>
                <c:pt idx="2">
                  <c:v>Ditylum</c:v>
                </c:pt>
                <c:pt idx="3">
                  <c:v>Thalassiosira</c:v>
                </c:pt>
              </c:strCache>
            </c:strRef>
          </c:cat>
          <c:val>
            <c:numRef>
              <c:f>'Field experiments'!$Q$8:$Q$11</c:f>
              <c:numCache>
                <c:formatCode>General</c:formatCode>
                <c:ptCount val="4"/>
                <c:pt idx="0">
                  <c:v>78975.799125101519</c:v>
                </c:pt>
                <c:pt idx="1">
                  <c:v>138204.23696943885</c:v>
                </c:pt>
                <c:pt idx="2">
                  <c:v>194003.90466301827</c:v>
                </c:pt>
                <c:pt idx="3">
                  <c:v>235160.60531257416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189120"/>
        <c:axId val="141190656"/>
      </c:barChart>
      <c:catAx>
        <c:axId val="141189120"/>
        <c:scaling>
          <c:orientation val="minMax"/>
        </c:scaling>
        <c:delete val="0"/>
        <c:axPos val="b"/>
        <c:majorTickMark val="out"/>
        <c:minorTickMark val="none"/>
        <c:tickLblPos val="nextTo"/>
        <c:crossAx val="141190656"/>
        <c:crosses val="autoZero"/>
        <c:auto val="1"/>
        <c:lblAlgn val="ctr"/>
        <c:lblOffset val="100"/>
        <c:noMultiLvlLbl val="0"/>
      </c:catAx>
      <c:valAx>
        <c:axId val="141190656"/>
        <c:scaling>
          <c:orientation val="minMax"/>
          <c:max val="25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of cell/ml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1189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30916968712243"/>
          <c:y val="5.1222697508832155E-2"/>
          <c:w val="0.79259030121234841"/>
          <c:h val="0.8331987394309274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CC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CC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CC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CC0000"/>
              </a:solidFill>
            </c:spPr>
          </c:dPt>
          <c:errBars>
            <c:errBarType val="both"/>
            <c:errValType val="cust"/>
            <c:noEndCap val="0"/>
            <c:plus>
              <c:numRef>
                <c:f>'Field experiments'!$S$28:$S$30</c:f>
                <c:numCache>
                  <c:formatCode>General</c:formatCode>
                  <c:ptCount val="3"/>
                  <c:pt idx="0">
                    <c:v>1233.682309165813</c:v>
                  </c:pt>
                  <c:pt idx="1">
                    <c:v>1566.6965835322635</c:v>
                  </c:pt>
                  <c:pt idx="2">
                    <c:v>1366.1454509539121</c:v>
                  </c:pt>
                </c:numCache>
              </c:numRef>
            </c:plus>
            <c:minus>
              <c:numRef>
                <c:f>'Field experiments'!$S$28:$S$30</c:f>
                <c:numCache>
                  <c:formatCode>General</c:formatCode>
                  <c:ptCount val="3"/>
                  <c:pt idx="0">
                    <c:v>1233.682309165813</c:v>
                  </c:pt>
                  <c:pt idx="1">
                    <c:v>1566.6965835322635</c:v>
                  </c:pt>
                  <c:pt idx="2">
                    <c:v>1366.1454509539121</c:v>
                  </c:pt>
                </c:numCache>
              </c:numRef>
            </c:minus>
          </c:errBars>
          <c:cat>
            <c:strRef>
              <c:f>'Field experiments'!$P$28:$P$30</c:f>
              <c:strCache>
                <c:ptCount val="3"/>
                <c:pt idx="0">
                  <c:v>FSW</c:v>
                </c:pt>
                <c:pt idx="1">
                  <c:v>Ditylum</c:v>
                </c:pt>
                <c:pt idx="2">
                  <c:v>Thalassiosira</c:v>
                </c:pt>
              </c:strCache>
            </c:strRef>
          </c:cat>
          <c:val>
            <c:numRef>
              <c:f>'Field experiments'!$Q$28:$Q$30</c:f>
              <c:numCache>
                <c:formatCode>General</c:formatCode>
                <c:ptCount val="3"/>
                <c:pt idx="0">
                  <c:v>27692.755861151236</c:v>
                </c:pt>
                <c:pt idx="1">
                  <c:v>32514.79489450543</c:v>
                </c:pt>
                <c:pt idx="2">
                  <c:v>32652.266663991941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200384"/>
        <c:axId val="141206272"/>
      </c:barChart>
      <c:catAx>
        <c:axId val="141200384"/>
        <c:scaling>
          <c:orientation val="minMax"/>
        </c:scaling>
        <c:delete val="0"/>
        <c:axPos val="b"/>
        <c:majorTickMark val="out"/>
        <c:minorTickMark val="none"/>
        <c:tickLblPos val="nextTo"/>
        <c:crossAx val="141206272"/>
        <c:crosses val="autoZero"/>
        <c:auto val="1"/>
        <c:lblAlgn val="ctr"/>
        <c:lblOffset val="100"/>
        <c:noMultiLvlLbl val="0"/>
      </c:catAx>
      <c:valAx>
        <c:axId val="141206272"/>
        <c:scaling>
          <c:orientation val="minMax"/>
          <c:max val="3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of cell/ml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1200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581025</xdr:colOff>
      <xdr:row>1</xdr:row>
      <xdr:rowOff>23812</xdr:rowOff>
    </xdr:from>
    <xdr:to>
      <xdr:col>27</xdr:col>
      <xdr:colOff>504825</xdr:colOff>
      <xdr:row>15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9525</xdr:colOff>
      <xdr:row>17</xdr:row>
      <xdr:rowOff>9525</xdr:rowOff>
    </xdr:from>
    <xdr:to>
      <xdr:col>27</xdr:col>
      <xdr:colOff>542925</xdr:colOff>
      <xdr:row>31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33</xdr:row>
      <xdr:rowOff>161925</xdr:rowOff>
    </xdr:from>
    <xdr:to>
      <xdr:col>27</xdr:col>
      <xdr:colOff>533400</xdr:colOff>
      <xdr:row>48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53</xdr:row>
      <xdr:rowOff>180975</xdr:rowOff>
    </xdr:from>
    <xdr:to>
      <xdr:col>27</xdr:col>
      <xdr:colOff>533400</xdr:colOff>
      <xdr:row>68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9525</xdr:colOff>
      <xdr:row>77</xdr:row>
      <xdr:rowOff>38100</xdr:rowOff>
    </xdr:from>
    <xdr:to>
      <xdr:col>27</xdr:col>
      <xdr:colOff>542925</xdr:colOff>
      <xdr:row>91</xdr:row>
      <xdr:rowOff>123825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</xdr:row>
      <xdr:rowOff>19050</xdr:rowOff>
    </xdr:from>
    <xdr:to>
      <xdr:col>27</xdr:col>
      <xdr:colOff>533400</xdr:colOff>
      <xdr:row>18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23</xdr:row>
      <xdr:rowOff>0</xdr:rowOff>
    </xdr:from>
    <xdr:to>
      <xdr:col>27</xdr:col>
      <xdr:colOff>533400</xdr:colOff>
      <xdr:row>37</xdr:row>
      <xdr:rowOff>85725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workbookViewId="0">
      <selection activeCell="J4" sqref="J4:L4"/>
    </sheetView>
  </sheetViews>
  <sheetFormatPr defaultRowHeight="15" x14ac:dyDescent="0.25"/>
  <cols>
    <col min="1" max="1" width="22.140625" customWidth="1"/>
    <col min="2" max="2" width="9.42578125" style="26" customWidth="1"/>
    <col min="3" max="3" width="17.140625" style="3" customWidth="1"/>
    <col min="10" max="14" width="9.140625" style="26"/>
    <col min="16" max="16" width="14.5703125" customWidth="1"/>
  </cols>
  <sheetData>
    <row r="1" spans="1:19" ht="15.75" thickBot="1" x14ac:dyDescent="0.3">
      <c r="A1" s="33" t="s">
        <v>0</v>
      </c>
      <c r="B1" s="33" t="s">
        <v>39</v>
      </c>
      <c r="C1" s="33" t="s">
        <v>12</v>
      </c>
      <c r="D1" s="33" t="s">
        <v>1</v>
      </c>
      <c r="E1" s="33" t="s">
        <v>2</v>
      </c>
      <c r="F1" s="33" t="s">
        <v>3</v>
      </c>
      <c r="G1" s="33"/>
      <c r="H1" s="33" t="s">
        <v>4</v>
      </c>
    </row>
    <row r="2" spans="1:19" x14ac:dyDescent="0.25">
      <c r="A2" s="1" t="s">
        <v>9</v>
      </c>
      <c r="B2" s="26">
        <v>1</v>
      </c>
      <c r="C2" s="3" t="s">
        <v>13</v>
      </c>
      <c r="D2" s="1">
        <v>25491</v>
      </c>
      <c r="E2" s="1">
        <v>14080</v>
      </c>
      <c r="F2" s="1">
        <v>3.911111111111111E-2</v>
      </c>
      <c r="G2" s="1"/>
      <c r="H2" s="1">
        <v>651758.52272727271</v>
      </c>
    </row>
    <row r="3" spans="1:19" x14ac:dyDescent="0.25">
      <c r="A3" s="1" t="s">
        <v>9</v>
      </c>
      <c r="B3" s="26">
        <v>2</v>
      </c>
      <c r="C3" s="3" t="s">
        <v>13</v>
      </c>
      <c r="D3" s="1">
        <v>27512</v>
      </c>
      <c r="E3" s="1">
        <v>13234</v>
      </c>
      <c r="F3" s="1">
        <v>3.6761111111111112E-2</v>
      </c>
      <c r="G3" s="1"/>
      <c r="H3" s="1">
        <v>748399.5768475139</v>
      </c>
    </row>
    <row r="4" spans="1:19" x14ac:dyDescent="0.25">
      <c r="A4" s="1" t="s">
        <v>9</v>
      </c>
      <c r="B4" s="26">
        <v>3</v>
      </c>
      <c r="C4" s="3" t="s">
        <v>13</v>
      </c>
      <c r="D4" s="1">
        <v>26089</v>
      </c>
      <c r="E4" s="1">
        <v>13662</v>
      </c>
      <c r="F4" s="1">
        <v>3.7949999999999998E-2</v>
      </c>
      <c r="G4" s="1"/>
      <c r="H4" s="1">
        <v>687457.18050065881</v>
      </c>
      <c r="J4" s="34" t="s">
        <v>60</v>
      </c>
      <c r="K4" s="34"/>
      <c r="L4" s="19"/>
    </row>
    <row r="5" spans="1:19" x14ac:dyDescent="0.25">
      <c r="A5" s="1" t="s">
        <v>9</v>
      </c>
      <c r="B5" s="26">
        <v>4</v>
      </c>
      <c r="C5" s="3" t="s">
        <v>13</v>
      </c>
      <c r="D5" s="1">
        <v>27512</v>
      </c>
      <c r="E5" s="1">
        <v>14337</v>
      </c>
      <c r="F5" s="1">
        <v>3.9824999999999999E-2</v>
      </c>
      <c r="G5" s="1"/>
      <c r="H5" s="1">
        <v>690822.34777150035</v>
      </c>
      <c r="J5" s="26" t="s">
        <v>63</v>
      </c>
      <c r="P5" s="10" t="s">
        <v>14</v>
      </c>
    </row>
    <row r="6" spans="1:19" x14ac:dyDescent="0.25">
      <c r="A6" s="31" t="s">
        <v>15</v>
      </c>
      <c r="B6" s="31"/>
      <c r="C6" s="31" t="s">
        <v>13</v>
      </c>
      <c r="D6" s="31">
        <v>293</v>
      </c>
      <c r="E6" s="31">
        <v>13104</v>
      </c>
      <c r="F6" s="31">
        <v>3.6400000000000002E-2</v>
      </c>
      <c r="G6" s="31"/>
      <c r="H6" s="31">
        <v>8049.4505494505493</v>
      </c>
      <c r="J6" s="26" t="s">
        <v>61</v>
      </c>
      <c r="P6" s="6"/>
      <c r="Q6" s="5" t="s">
        <v>6</v>
      </c>
      <c r="R6" s="5" t="s">
        <v>7</v>
      </c>
      <c r="S6" s="5" t="s">
        <v>8</v>
      </c>
    </row>
    <row r="7" spans="1:19" x14ac:dyDescent="0.25">
      <c r="A7" s="31" t="s">
        <v>5</v>
      </c>
      <c r="B7" s="31"/>
      <c r="C7" s="31" t="s">
        <v>13</v>
      </c>
      <c r="D7" s="31">
        <v>279</v>
      </c>
      <c r="E7" s="31">
        <v>12010</v>
      </c>
      <c r="F7" s="31">
        <v>3.3361111111111112E-2</v>
      </c>
      <c r="G7" s="31"/>
      <c r="H7" s="31">
        <v>8363.0308076602832</v>
      </c>
      <c r="J7" s="26" t="s">
        <v>62</v>
      </c>
      <c r="P7" s="7" t="s">
        <v>9</v>
      </c>
      <c r="Q7" s="3">
        <v>694609.40696173639</v>
      </c>
      <c r="R7" s="3">
        <v>39979.481473530497</v>
      </c>
      <c r="S7" s="3">
        <v>19989.740736765249</v>
      </c>
    </row>
    <row r="8" spans="1:19" x14ac:dyDescent="0.25">
      <c r="A8" s="1" t="s">
        <v>30</v>
      </c>
      <c r="B8" s="26">
        <v>1</v>
      </c>
      <c r="C8" s="3" t="s">
        <v>13</v>
      </c>
      <c r="D8" s="1">
        <v>902</v>
      </c>
      <c r="E8" s="1">
        <v>13503</v>
      </c>
      <c r="F8" s="1">
        <v>3.7508333333333331E-2</v>
      </c>
      <c r="G8" s="1"/>
      <c r="H8" s="1">
        <v>24047.98933570318</v>
      </c>
      <c r="J8" s="26" t="s">
        <v>65</v>
      </c>
      <c r="P8" s="7" t="s">
        <v>10</v>
      </c>
      <c r="Q8" s="3">
        <v>20773.634308783054</v>
      </c>
      <c r="R8" s="3">
        <v>2623.2569231294883</v>
      </c>
      <c r="S8" s="3">
        <v>1311.6284615647442</v>
      </c>
    </row>
    <row r="9" spans="1:19" x14ac:dyDescent="0.25">
      <c r="A9" s="3" t="s">
        <v>30</v>
      </c>
      <c r="B9" s="26">
        <v>2</v>
      </c>
      <c r="C9" s="3" t="s">
        <v>13</v>
      </c>
      <c r="D9" s="1">
        <v>796</v>
      </c>
      <c r="E9" s="1">
        <v>13655</v>
      </c>
      <c r="F9" s="1">
        <v>3.7930555555555558E-2</v>
      </c>
      <c r="G9" s="1"/>
      <c r="H9" s="1">
        <v>20985.719516660563</v>
      </c>
      <c r="J9" s="26" t="s">
        <v>66</v>
      </c>
      <c r="P9" s="7" t="s">
        <v>11</v>
      </c>
      <c r="Q9" s="3">
        <v>20784.544207828978</v>
      </c>
      <c r="R9" s="3">
        <v>2012.8385553074133</v>
      </c>
      <c r="S9" s="3">
        <v>1006.4192776537067</v>
      </c>
    </row>
    <row r="10" spans="1:19" x14ac:dyDescent="0.25">
      <c r="A10" s="3" t="s">
        <v>30</v>
      </c>
      <c r="B10" s="26">
        <v>3</v>
      </c>
      <c r="C10" s="3" t="s">
        <v>13</v>
      </c>
      <c r="D10" s="1">
        <v>696</v>
      </c>
      <c r="E10" s="1">
        <v>12277</v>
      </c>
      <c r="F10" s="1">
        <v>3.410277777777778E-2</v>
      </c>
      <c r="G10" s="1"/>
      <c r="H10" s="1">
        <v>20408.894681111018</v>
      </c>
      <c r="J10" s="26" t="s">
        <v>67</v>
      </c>
    </row>
    <row r="11" spans="1:19" x14ac:dyDescent="0.25">
      <c r="A11" s="3" t="s">
        <v>30</v>
      </c>
      <c r="B11" s="26">
        <v>4</v>
      </c>
      <c r="C11" s="3" t="s">
        <v>13</v>
      </c>
      <c r="D11" s="1">
        <v>639</v>
      </c>
      <c r="E11" s="1">
        <v>13032</v>
      </c>
      <c r="F11" s="1">
        <v>3.6200000000000003E-2</v>
      </c>
      <c r="G11" s="1"/>
      <c r="H11" s="1">
        <v>17651.933701657457</v>
      </c>
    </row>
    <row r="12" spans="1:19" x14ac:dyDescent="0.25">
      <c r="A12" s="2" t="s">
        <v>38</v>
      </c>
      <c r="B12" s="19">
        <v>1</v>
      </c>
      <c r="C12" s="4" t="s">
        <v>13</v>
      </c>
      <c r="D12" s="2">
        <v>685</v>
      </c>
      <c r="E12" s="2">
        <v>12632</v>
      </c>
      <c r="F12" s="2">
        <v>3.5088888888888892E-2</v>
      </c>
      <c r="G12" s="2"/>
      <c r="H12" s="2">
        <v>19521.849271690942</v>
      </c>
    </row>
    <row r="13" spans="1:19" x14ac:dyDescent="0.25">
      <c r="A13" s="4" t="s">
        <v>38</v>
      </c>
      <c r="B13" s="19">
        <v>2</v>
      </c>
      <c r="C13" s="4" t="s">
        <v>13</v>
      </c>
      <c r="D13" s="2">
        <v>775</v>
      </c>
      <c r="E13" s="2">
        <v>14788</v>
      </c>
      <c r="F13" s="2">
        <v>4.1077777777777776E-2</v>
      </c>
      <c r="G13" s="2"/>
      <c r="H13" s="2">
        <v>18866.648634027591</v>
      </c>
    </row>
    <row r="14" spans="1:19" x14ac:dyDescent="0.25">
      <c r="A14" s="4" t="s">
        <v>38</v>
      </c>
      <c r="B14" s="19">
        <v>3</v>
      </c>
      <c r="C14" s="4" t="s">
        <v>13</v>
      </c>
      <c r="D14" s="2">
        <v>847</v>
      </c>
      <c r="E14" s="2">
        <v>13070</v>
      </c>
      <c r="F14" s="2">
        <v>3.6305555555555556E-2</v>
      </c>
      <c r="G14" s="2"/>
      <c r="H14" s="2">
        <v>23329.762815608261</v>
      </c>
    </row>
    <row r="15" spans="1:19" ht="15.75" thickBot="1" x14ac:dyDescent="0.3">
      <c r="A15" s="8" t="s">
        <v>38</v>
      </c>
      <c r="B15" s="8">
        <v>4</v>
      </c>
      <c r="C15" s="8" t="s">
        <v>13</v>
      </c>
      <c r="D15" s="8">
        <v>766</v>
      </c>
      <c r="E15" s="8">
        <v>12874</v>
      </c>
      <c r="F15" s="8">
        <v>3.5761111111111112E-2</v>
      </c>
      <c r="G15" s="8"/>
      <c r="H15" s="8">
        <v>21419.916109989124</v>
      </c>
    </row>
    <row r="16" spans="1:19" x14ac:dyDescent="0.25">
      <c r="A16" s="10" t="s">
        <v>36</v>
      </c>
      <c r="B16" s="26">
        <v>1</v>
      </c>
      <c r="C16" s="21" t="s">
        <v>16</v>
      </c>
      <c r="D16" s="10">
        <v>55162</v>
      </c>
      <c r="E16" s="10">
        <v>14768</v>
      </c>
      <c r="F16" s="10">
        <v>4.1022222222222224E-2</v>
      </c>
      <c r="G16" s="10"/>
      <c r="H16" s="10">
        <v>1344685.8071505958</v>
      </c>
    </row>
    <row r="17" spans="1:19" x14ac:dyDescent="0.25">
      <c r="A17" s="10" t="s">
        <v>36</v>
      </c>
      <c r="B17" s="26">
        <v>2</v>
      </c>
      <c r="C17" s="21" t="s">
        <v>16</v>
      </c>
      <c r="D17" s="10">
        <v>61088</v>
      </c>
      <c r="E17" s="10">
        <v>13745</v>
      </c>
      <c r="F17" s="10">
        <v>3.8180555555555558E-2</v>
      </c>
      <c r="G17" s="10"/>
      <c r="H17" s="10">
        <v>1599976.7188068388</v>
      </c>
    </row>
    <row r="18" spans="1:19" x14ac:dyDescent="0.25">
      <c r="A18" s="10" t="s">
        <v>36</v>
      </c>
      <c r="B18" s="26">
        <v>3</v>
      </c>
      <c r="C18" s="21" t="s">
        <v>16</v>
      </c>
      <c r="D18" s="10">
        <v>55032</v>
      </c>
      <c r="E18" s="10">
        <v>13863</v>
      </c>
      <c r="F18" s="10">
        <v>3.8508333333333332E-2</v>
      </c>
      <c r="G18" s="10"/>
      <c r="H18" s="10">
        <v>1429093.2698550099</v>
      </c>
      <c r="J18" s="34" t="s">
        <v>60</v>
      </c>
      <c r="K18" s="34"/>
      <c r="L18" s="19"/>
    </row>
    <row r="19" spans="1:19" x14ac:dyDescent="0.25">
      <c r="A19" s="10" t="s">
        <v>36</v>
      </c>
      <c r="B19" s="26">
        <v>4</v>
      </c>
      <c r="C19" s="21" t="s">
        <v>16</v>
      </c>
      <c r="D19" s="10">
        <v>61985</v>
      </c>
      <c r="E19" s="10">
        <v>14951</v>
      </c>
      <c r="F19" s="10">
        <v>4.1530555555555557E-2</v>
      </c>
      <c r="G19" s="10"/>
      <c r="H19" s="10">
        <v>1492515.5507992776</v>
      </c>
      <c r="J19" s="26" t="s">
        <v>63</v>
      </c>
      <c r="P19" s="10" t="s">
        <v>14</v>
      </c>
    </row>
    <row r="20" spans="1:19" x14ac:dyDescent="0.25">
      <c r="A20" s="31" t="s">
        <v>15</v>
      </c>
      <c r="B20" s="31"/>
      <c r="C20" s="32" t="s">
        <v>16</v>
      </c>
      <c r="D20" s="31">
        <v>23</v>
      </c>
      <c r="E20" s="31">
        <v>14402</v>
      </c>
      <c r="F20" s="31">
        <v>4.0005555555555558E-2</v>
      </c>
      <c r="G20" s="31"/>
      <c r="H20" s="31">
        <v>574.92014997916954</v>
      </c>
      <c r="J20" s="26" t="s">
        <v>64</v>
      </c>
      <c r="P20" s="14"/>
      <c r="Q20" s="13" t="s">
        <v>6</v>
      </c>
      <c r="R20" s="13" t="s">
        <v>7</v>
      </c>
      <c r="S20" s="13" t="s">
        <v>8</v>
      </c>
    </row>
    <row r="21" spans="1:19" x14ac:dyDescent="0.25">
      <c r="A21" s="31" t="s">
        <v>5</v>
      </c>
      <c r="B21" s="31"/>
      <c r="C21" s="32" t="s">
        <v>16</v>
      </c>
      <c r="D21" s="31">
        <v>16</v>
      </c>
      <c r="E21" s="31">
        <v>13594</v>
      </c>
      <c r="F21" s="31">
        <v>3.7761111111111113E-2</v>
      </c>
      <c r="G21" s="31"/>
      <c r="H21" s="31">
        <v>423.71634544652051</v>
      </c>
      <c r="J21" s="26" t="s">
        <v>68</v>
      </c>
      <c r="P21" s="15" t="s">
        <v>9</v>
      </c>
      <c r="Q21" s="12">
        <v>1466567.8366529306</v>
      </c>
      <c r="R21" s="12">
        <v>107596.13682543895</v>
      </c>
      <c r="S21" s="12">
        <v>53798.068412719476</v>
      </c>
    </row>
    <row r="22" spans="1:19" x14ac:dyDescent="0.25">
      <c r="A22" s="18" t="s">
        <v>35</v>
      </c>
      <c r="B22" s="26">
        <v>1</v>
      </c>
      <c r="C22" s="21" t="s">
        <v>16</v>
      </c>
      <c r="D22" s="10">
        <v>510</v>
      </c>
      <c r="E22" s="10">
        <v>14736</v>
      </c>
      <c r="F22" s="10">
        <v>4.0933333333333335E-2</v>
      </c>
      <c r="G22" s="10"/>
      <c r="H22" s="10">
        <v>12459.283387622148</v>
      </c>
      <c r="J22" s="26" t="s">
        <v>69</v>
      </c>
      <c r="P22" s="15" t="s">
        <v>10</v>
      </c>
      <c r="Q22" s="12">
        <v>18452.346526601741</v>
      </c>
      <c r="R22" s="12">
        <v>4747.5020970497271</v>
      </c>
      <c r="S22" s="12">
        <v>2373.7510485248636</v>
      </c>
    </row>
    <row r="23" spans="1:19" x14ac:dyDescent="0.25">
      <c r="A23" s="18" t="s">
        <v>35</v>
      </c>
      <c r="B23" s="26">
        <v>2</v>
      </c>
      <c r="C23" s="21" t="s">
        <v>16</v>
      </c>
      <c r="D23" s="10">
        <v>896</v>
      </c>
      <c r="E23" s="10">
        <v>14364</v>
      </c>
      <c r="F23" s="10">
        <v>3.9899999999999998E-2</v>
      </c>
      <c r="G23" s="10"/>
      <c r="H23" s="10">
        <v>22456.140350877195</v>
      </c>
      <c r="J23" s="26" t="s">
        <v>70</v>
      </c>
      <c r="P23" s="15" t="s">
        <v>11</v>
      </c>
      <c r="Q23" s="12">
        <v>35901.065013993844</v>
      </c>
      <c r="R23" s="12">
        <v>15901.093485120553</v>
      </c>
      <c r="S23" s="12">
        <v>7950.5467425602765</v>
      </c>
    </row>
    <row r="24" spans="1:19" x14ac:dyDescent="0.25">
      <c r="A24" s="18" t="s">
        <v>35</v>
      </c>
      <c r="B24" s="26">
        <v>3</v>
      </c>
      <c r="C24" s="21" t="s">
        <v>16</v>
      </c>
      <c r="D24" s="10">
        <v>900</v>
      </c>
      <c r="E24" s="10">
        <v>14685</v>
      </c>
      <c r="F24" s="10">
        <v>4.0791666666666664E-2</v>
      </c>
      <c r="G24" s="10"/>
      <c r="H24" s="10">
        <v>22063.329928498468</v>
      </c>
    </row>
    <row r="25" spans="1:19" x14ac:dyDescent="0.25">
      <c r="A25" s="18" t="s">
        <v>35</v>
      </c>
      <c r="B25" s="26">
        <v>4</v>
      </c>
      <c r="C25" s="21" t="s">
        <v>16</v>
      </c>
      <c r="D25" s="10">
        <v>652</v>
      </c>
      <c r="E25" s="10">
        <v>13946</v>
      </c>
      <c r="F25" s="10">
        <v>3.8738888888888892E-2</v>
      </c>
      <c r="G25" s="10"/>
      <c r="H25" s="10">
        <v>16830.63243940915</v>
      </c>
    </row>
    <row r="26" spans="1:19" x14ac:dyDescent="0.25">
      <c r="A26" s="19" t="s">
        <v>38</v>
      </c>
      <c r="B26" s="19">
        <v>1</v>
      </c>
      <c r="C26" s="9" t="s">
        <v>16</v>
      </c>
      <c r="D26" s="11">
        <v>1684</v>
      </c>
      <c r="E26" s="11">
        <v>13929</v>
      </c>
      <c r="F26" s="11">
        <v>3.8691666666666666E-2</v>
      </c>
      <c r="G26" s="11"/>
      <c r="H26" s="11">
        <v>43523.583889726469</v>
      </c>
    </row>
    <row r="27" spans="1:19" x14ac:dyDescent="0.25">
      <c r="A27" s="19" t="s">
        <v>38</v>
      </c>
      <c r="B27" s="19">
        <v>2</v>
      </c>
      <c r="C27" s="9" t="s">
        <v>16</v>
      </c>
      <c r="D27" s="11">
        <v>830</v>
      </c>
      <c r="E27" s="11">
        <v>14852</v>
      </c>
      <c r="F27" s="11">
        <v>4.1255555555555552E-2</v>
      </c>
      <c r="G27" s="11"/>
      <c r="H27" s="11">
        <v>20118.502558577969</v>
      </c>
    </row>
    <row r="28" spans="1:19" x14ac:dyDescent="0.25">
      <c r="A28" s="19" t="s">
        <v>38</v>
      </c>
      <c r="B28" s="19">
        <v>3</v>
      </c>
      <c r="C28" s="9" t="s">
        <v>16</v>
      </c>
      <c r="D28" s="11">
        <v>936</v>
      </c>
      <c r="E28" s="11">
        <v>13202</v>
      </c>
      <c r="F28" s="11">
        <v>3.6672222222222224E-2</v>
      </c>
      <c r="G28" s="11"/>
      <c r="H28" s="11">
        <v>25523.405544614452</v>
      </c>
    </row>
    <row r="29" spans="1:19" ht="15.75" thickBot="1" x14ac:dyDescent="0.3">
      <c r="A29" s="8" t="s">
        <v>38</v>
      </c>
      <c r="B29" s="8">
        <v>4</v>
      </c>
      <c r="C29" s="8" t="s">
        <v>16</v>
      </c>
      <c r="D29" s="8">
        <v>2072</v>
      </c>
      <c r="E29" s="8">
        <v>13702</v>
      </c>
      <c r="F29" s="8">
        <v>3.8061111111111108E-2</v>
      </c>
      <c r="G29" s="8"/>
      <c r="H29" s="8">
        <v>54438.768063056494</v>
      </c>
    </row>
    <row r="30" spans="1:19" x14ac:dyDescent="0.25">
      <c r="A30" s="16" t="s">
        <v>36</v>
      </c>
      <c r="B30" s="26">
        <v>1</v>
      </c>
      <c r="C30" s="21" t="s">
        <v>16</v>
      </c>
      <c r="D30" s="16">
        <v>25845</v>
      </c>
      <c r="E30" s="16">
        <v>4589</v>
      </c>
      <c r="F30" s="16">
        <v>1.2747222222222222E-2</v>
      </c>
      <c r="G30" s="16"/>
      <c r="H30" s="16">
        <v>2027500.544780998</v>
      </c>
    </row>
    <row r="31" spans="1:19" x14ac:dyDescent="0.25">
      <c r="A31" s="16" t="s">
        <v>36</v>
      </c>
      <c r="B31" s="26">
        <v>2</v>
      </c>
      <c r="C31" s="21" t="s">
        <v>16</v>
      </c>
      <c r="D31" s="16">
        <v>19998</v>
      </c>
      <c r="E31" s="16">
        <v>4035</v>
      </c>
      <c r="F31" s="16">
        <v>1.1208333333333334E-2</v>
      </c>
      <c r="G31" s="16"/>
      <c r="H31" s="16">
        <v>1784208.1784386616</v>
      </c>
    </row>
    <row r="32" spans="1:19" x14ac:dyDescent="0.25">
      <c r="A32" s="16" t="s">
        <v>36</v>
      </c>
      <c r="B32" s="26">
        <v>3</v>
      </c>
      <c r="C32" s="21" t="s">
        <v>16</v>
      </c>
      <c r="D32" s="16">
        <v>41977</v>
      </c>
      <c r="E32" s="16">
        <v>15207</v>
      </c>
      <c r="F32" s="16">
        <v>4.2241666666666663E-2</v>
      </c>
      <c r="G32" s="16"/>
      <c r="H32" s="16">
        <v>993734.46439139883</v>
      </c>
      <c r="O32" s="26"/>
    </row>
    <row r="33" spans="1:19" x14ac:dyDescent="0.25">
      <c r="A33" s="16" t="s">
        <v>36</v>
      </c>
      <c r="B33" s="26">
        <v>4</v>
      </c>
      <c r="C33" s="21" t="s">
        <v>16</v>
      </c>
      <c r="D33" s="16">
        <v>31765</v>
      </c>
      <c r="E33" s="16">
        <v>15732</v>
      </c>
      <c r="F33" s="16">
        <v>4.3700000000000003E-2</v>
      </c>
      <c r="G33" s="16"/>
      <c r="H33" s="16">
        <v>726887.87185354682</v>
      </c>
      <c r="J33" s="34" t="s">
        <v>60</v>
      </c>
      <c r="K33" s="34"/>
      <c r="L33" s="19"/>
    </row>
    <row r="34" spans="1:19" x14ac:dyDescent="0.25">
      <c r="A34" s="31" t="s">
        <v>15</v>
      </c>
      <c r="B34" s="31"/>
      <c r="C34" s="32" t="s">
        <v>16</v>
      </c>
      <c r="D34" s="31">
        <v>23</v>
      </c>
      <c r="E34" s="31">
        <v>16168</v>
      </c>
      <c r="F34" s="31">
        <v>4.491111111111111E-2</v>
      </c>
      <c r="G34" s="31"/>
      <c r="H34" s="31">
        <v>512.12271152894607</v>
      </c>
      <c r="J34" s="26" t="s">
        <v>63</v>
      </c>
      <c r="P34" s="26" t="s">
        <v>14</v>
      </c>
    </row>
    <row r="35" spans="1:19" x14ac:dyDescent="0.25">
      <c r="A35" s="31" t="s">
        <v>5</v>
      </c>
      <c r="B35" s="31"/>
      <c r="C35" s="32" t="s">
        <v>16</v>
      </c>
      <c r="D35" s="31">
        <v>5</v>
      </c>
      <c r="E35" s="31">
        <v>15280</v>
      </c>
      <c r="F35" s="31">
        <v>4.2444444444444444E-2</v>
      </c>
      <c r="G35" s="31"/>
      <c r="H35" s="31">
        <v>117.80104712041884</v>
      </c>
      <c r="J35" s="26" t="s">
        <v>71</v>
      </c>
      <c r="P35" s="24"/>
      <c r="Q35" s="23" t="s">
        <v>6</v>
      </c>
      <c r="R35" s="23" t="s">
        <v>7</v>
      </c>
      <c r="S35" s="23" t="s">
        <v>8</v>
      </c>
    </row>
    <row r="36" spans="1:19" x14ac:dyDescent="0.25">
      <c r="A36" s="31" t="s">
        <v>17</v>
      </c>
      <c r="B36" s="31"/>
      <c r="C36" s="32" t="s">
        <v>16</v>
      </c>
      <c r="D36" s="31">
        <v>7</v>
      </c>
      <c r="E36" s="31">
        <v>15434</v>
      </c>
      <c r="F36" s="31">
        <v>4.2872222222222221E-2</v>
      </c>
      <c r="G36" s="31"/>
      <c r="H36" s="31">
        <v>163.27588441104055</v>
      </c>
      <c r="J36" s="26" t="s">
        <v>72</v>
      </c>
      <c r="P36" s="25" t="s">
        <v>9</v>
      </c>
      <c r="Q36" s="22">
        <v>1905854.3616098298</v>
      </c>
      <c r="R36" s="22">
        <v>172033.68205158782</v>
      </c>
      <c r="S36" s="22">
        <v>121646.18317116819</v>
      </c>
    </row>
    <row r="37" spans="1:19" x14ac:dyDescent="0.25">
      <c r="A37" s="18" t="s">
        <v>35</v>
      </c>
      <c r="B37" s="26">
        <v>1</v>
      </c>
      <c r="C37" s="21" t="s">
        <v>16</v>
      </c>
      <c r="D37" s="16">
        <v>211</v>
      </c>
      <c r="E37" s="16">
        <v>15288</v>
      </c>
      <c r="F37" s="16">
        <v>4.2466666666666666E-2</v>
      </c>
      <c r="G37" s="16"/>
      <c r="H37" s="16">
        <v>4968.6028257456828</v>
      </c>
      <c r="J37" s="26" t="s">
        <v>73</v>
      </c>
      <c r="P37" s="25" t="s">
        <v>10</v>
      </c>
      <c r="Q37" s="22">
        <v>7278.67727063446</v>
      </c>
      <c r="R37" s="22">
        <v>3338.460637425836</v>
      </c>
      <c r="S37" s="22">
        <v>1669.230318712918</v>
      </c>
    </row>
    <row r="38" spans="1:19" x14ac:dyDescent="0.25">
      <c r="A38" s="18" t="s">
        <v>35</v>
      </c>
      <c r="B38" s="26">
        <v>2</v>
      </c>
      <c r="C38" s="21" t="s">
        <v>16</v>
      </c>
      <c r="D38" s="16">
        <v>182</v>
      </c>
      <c r="E38" s="16">
        <v>16904</v>
      </c>
      <c r="F38" s="16">
        <v>4.6955555555555556E-2</v>
      </c>
      <c r="G38" s="16"/>
      <c r="H38" s="16">
        <v>3876.0056791292</v>
      </c>
      <c r="J38" s="26" t="s">
        <v>74</v>
      </c>
      <c r="P38" s="25" t="s">
        <v>11</v>
      </c>
      <c r="Q38" s="22">
        <v>14799.3614469357</v>
      </c>
      <c r="R38" s="22">
        <v>2712.5576498379633</v>
      </c>
      <c r="S38" s="22">
        <v>1356.2788249189816</v>
      </c>
    </row>
    <row r="39" spans="1:19" x14ac:dyDescent="0.25">
      <c r="A39" s="18" t="s">
        <v>35</v>
      </c>
      <c r="B39" s="26">
        <v>3</v>
      </c>
      <c r="C39" s="21" t="s">
        <v>16</v>
      </c>
      <c r="D39" s="16">
        <v>431</v>
      </c>
      <c r="E39" s="16">
        <v>14842</v>
      </c>
      <c r="F39" s="16">
        <v>4.122777777777778E-2</v>
      </c>
      <c r="G39" s="16"/>
      <c r="H39" s="16">
        <v>10454.116695863091</v>
      </c>
      <c r="J39" s="26" t="s">
        <v>75</v>
      </c>
      <c r="P39" s="27" t="s">
        <v>44</v>
      </c>
      <c r="Q39" s="26">
        <v>22231.155563817105</v>
      </c>
      <c r="R39" s="26">
        <v>4460.5554473793509</v>
      </c>
      <c r="S39" s="26">
        <v>2230.2777236896754</v>
      </c>
    </row>
    <row r="40" spans="1:19" x14ac:dyDescent="0.25">
      <c r="A40" s="18" t="s">
        <v>35</v>
      </c>
      <c r="B40" s="26">
        <v>4</v>
      </c>
      <c r="C40" s="21" t="s">
        <v>16</v>
      </c>
      <c r="D40" s="16">
        <v>406</v>
      </c>
      <c r="E40" s="16">
        <v>14890</v>
      </c>
      <c r="F40" s="16">
        <v>4.1361111111111112E-2</v>
      </c>
      <c r="G40" s="16"/>
      <c r="H40" s="16">
        <v>9815.9838817998661</v>
      </c>
    </row>
    <row r="41" spans="1:19" x14ac:dyDescent="0.25">
      <c r="A41" s="19" t="s">
        <v>38</v>
      </c>
      <c r="B41" s="19">
        <v>1</v>
      </c>
      <c r="C41" s="9" t="s">
        <v>16</v>
      </c>
      <c r="D41" s="17">
        <v>780</v>
      </c>
      <c r="E41" s="17">
        <v>15335</v>
      </c>
      <c r="F41" s="17">
        <v>4.2597222222222224E-2</v>
      </c>
      <c r="G41" s="17"/>
      <c r="H41" s="17">
        <v>18311.053146397131</v>
      </c>
    </row>
    <row r="42" spans="1:19" x14ac:dyDescent="0.25">
      <c r="A42" s="19" t="s">
        <v>38</v>
      </c>
      <c r="B42" s="19">
        <v>2</v>
      </c>
      <c r="C42" s="9" t="s">
        <v>16</v>
      </c>
      <c r="D42" s="17">
        <v>521</v>
      </c>
      <c r="E42" s="17">
        <v>14916</v>
      </c>
      <c r="F42" s="17">
        <v>4.1433333333333336E-2</v>
      </c>
      <c r="G42" s="17"/>
      <c r="H42" s="17">
        <v>12574.416733708767</v>
      </c>
    </row>
    <row r="43" spans="1:19" x14ac:dyDescent="0.25">
      <c r="A43" s="19" t="s">
        <v>38</v>
      </c>
      <c r="B43" s="19">
        <v>3</v>
      </c>
      <c r="C43" s="9" t="s">
        <v>16</v>
      </c>
      <c r="D43" s="17">
        <v>620</v>
      </c>
      <c r="E43" s="17">
        <v>14341</v>
      </c>
      <c r="F43" s="17">
        <v>3.9836111111111114E-2</v>
      </c>
      <c r="G43" s="17"/>
      <c r="H43" s="17">
        <v>15563.768217000208</v>
      </c>
    </row>
    <row r="44" spans="1:19" x14ac:dyDescent="0.25">
      <c r="A44" s="19" t="s">
        <v>38</v>
      </c>
      <c r="B44" s="19">
        <v>4</v>
      </c>
      <c r="C44" s="9" t="s">
        <v>16</v>
      </c>
      <c r="D44" s="17">
        <v>489</v>
      </c>
      <c r="E44" s="17">
        <v>13809</v>
      </c>
      <c r="F44" s="17">
        <v>3.8358333333333335E-2</v>
      </c>
      <c r="G44" s="17"/>
      <c r="H44" s="17">
        <v>12748.207690636542</v>
      </c>
    </row>
    <row r="45" spans="1:19" x14ac:dyDescent="0.25">
      <c r="A45" s="20" t="s">
        <v>37</v>
      </c>
      <c r="B45" s="26">
        <v>1</v>
      </c>
      <c r="C45" s="21" t="s">
        <v>16</v>
      </c>
      <c r="D45" s="20">
        <v>819</v>
      </c>
      <c r="E45" s="20">
        <v>13174</v>
      </c>
      <c r="F45" s="20">
        <v>3.6594444444444443E-2</v>
      </c>
      <c r="G45" s="20"/>
      <c r="H45" s="20">
        <v>22380.446333687567</v>
      </c>
    </row>
    <row r="46" spans="1:19" x14ac:dyDescent="0.25">
      <c r="A46" s="20" t="s">
        <v>37</v>
      </c>
      <c r="B46" s="26">
        <v>2</v>
      </c>
      <c r="C46" s="21" t="s">
        <v>16</v>
      </c>
      <c r="D46" s="20">
        <v>582</v>
      </c>
      <c r="E46" s="20">
        <v>13049</v>
      </c>
      <c r="F46" s="20">
        <v>3.6247222222222222E-2</v>
      </c>
      <c r="G46" s="20"/>
      <c r="H46" s="20">
        <v>16056.402789485785</v>
      </c>
    </row>
    <row r="47" spans="1:19" x14ac:dyDescent="0.25">
      <c r="A47" s="20" t="s">
        <v>37</v>
      </c>
      <c r="B47" s="26">
        <v>3</v>
      </c>
      <c r="C47" s="21" t="s">
        <v>16</v>
      </c>
      <c r="D47" s="20">
        <v>963</v>
      </c>
      <c r="E47" s="20">
        <v>13060</v>
      </c>
      <c r="F47" s="20">
        <v>3.6277777777777777E-2</v>
      </c>
      <c r="G47" s="20"/>
      <c r="H47" s="20">
        <v>26545.176110260338</v>
      </c>
    </row>
    <row r="48" spans="1:19" ht="15.75" thickBot="1" x14ac:dyDescent="0.3">
      <c r="A48" s="28" t="s">
        <v>37</v>
      </c>
      <c r="B48" s="30">
        <v>4</v>
      </c>
      <c r="C48" s="28" t="s">
        <v>16</v>
      </c>
      <c r="D48" s="28">
        <v>862</v>
      </c>
      <c r="E48" s="28">
        <v>12961</v>
      </c>
      <c r="F48" s="28">
        <v>3.6002777777777779E-2</v>
      </c>
      <c r="G48" s="28"/>
      <c r="H48" s="28">
        <v>23942.597021834736</v>
      </c>
    </row>
    <row r="49" spans="1:19" x14ac:dyDescent="0.25">
      <c r="A49" s="26" t="s">
        <v>36</v>
      </c>
      <c r="B49" s="26">
        <v>1</v>
      </c>
      <c r="C49" s="21" t="s">
        <v>16</v>
      </c>
      <c r="D49" s="26">
        <v>270408</v>
      </c>
      <c r="E49" s="26">
        <v>14106</v>
      </c>
      <c r="F49" s="26">
        <f>E49/360000</f>
        <v>3.9183333333333334E-2</v>
      </c>
      <c r="G49" s="26"/>
      <c r="H49" s="26">
        <f>D49/F49</f>
        <v>6901097.4053594219</v>
      </c>
    </row>
    <row r="50" spans="1:19" x14ac:dyDescent="0.25">
      <c r="A50" s="26" t="s">
        <v>36</v>
      </c>
      <c r="B50" s="26">
        <v>2</v>
      </c>
      <c r="C50" s="21" t="s">
        <v>16</v>
      </c>
      <c r="D50" s="26">
        <v>230625</v>
      </c>
      <c r="E50" s="26">
        <v>13521</v>
      </c>
      <c r="F50" s="26">
        <f t="shared" ref="F50:F77" si="0">E50/360000</f>
        <v>3.7558333333333332E-2</v>
      </c>
      <c r="G50" s="26"/>
      <c r="H50" s="26">
        <f t="shared" ref="H50:H77" si="1">D50/F50</f>
        <v>6140448.1917017978</v>
      </c>
    </row>
    <row r="51" spans="1:19" x14ac:dyDescent="0.25">
      <c r="A51" s="26" t="s">
        <v>36</v>
      </c>
      <c r="B51" s="26">
        <v>3</v>
      </c>
      <c r="C51" s="21" t="s">
        <v>16</v>
      </c>
      <c r="D51" s="26">
        <v>206609</v>
      </c>
      <c r="E51" s="26">
        <v>13316</v>
      </c>
      <c r="F51" s="26">
        <f t="shared" si="0"/>
        <v>3.6988888888888891E-2</v>
      </c>
      <c r="G51" s="26"/>
      <c r="H51" s="26">
        <f t="shared" si="1"/>
        <v>5585704.415740462</v>
      </c>
      <c r="J51" s="34" t="s">
        <v>60</v>
      </c>
      <c r="K51" s="34"/>
      <c r="L51" s="19"/>
    </row>
    <row r="52" spans="1:19" x14ac:dyDescent="0.25">
      <c r="A52" s="26" t="s">
        <v>36</v>
      </c>
      <c r="B52" s="26">
        <v>4</v>
      </c>
      <c r="C52" s="21" t="s">
        <v>16</v>
      </c>
      <c r="D52" s="26">
        <v>244976</v>
      </c>
      <c r="E52" s="26">
        <v>14110</v>
      </c>
      <c r="F52" s="26">
        <f t="shared" si="0"/>
        <v>3.9194444444444441E-2</v>
      </c>
      <c r="G52" s="26"/>
      <c r="H52" s="26">
        <f t="shared" si="1"/>
        <v>6250273.5648476267</v>
      </c>
      <c r="J52" s="26" t="s">
        <v>63</v>
      </c>
      <c r="P52" s="26" t="s">
        <v>14</v>
      </c>
    </row>
    <row r="53" spans="1:19" x14ac:dyDescent="0.25">
      <c r="A53" s="31" t="s">
        <v>15</v>
      </c>
      <c r="B53" s="31"/>
      <c r="C53" s="32" t="s">
        <v>16</v>
      </c>
      <c r="D53" s="31">
        <v>12</v>
      </c>
      <c r="E53" s="31">
        <v>13491</v>
      </c>
      <c r="F53" s="31">
        <f t="shared" si="0"/>
        <v>3.7475000000000001E-2</v>
      </c>
      <c r="G53" s="31"/>
      <c r="H53" s="31">
        <f t="shared" si="1"/>
        <v>320.21347565043362</v>
      </c>
      <c r="J53" s="26" t="s">
        <v>76</v>
      </c>
      <c r="P53" s="24"/>
      <c r="Q53" s="23" t="s">
        <v>6</v>
      </c>
      <c r="R53" s="23" t="s">
        <v>7</v>
      </c>
      <c r="S53" s="23" t="s">
        <v>8</v>
      </c>
    </row>
    <row r="54" spans="1:19" x14ac:dyDescent="0.25">
      <c r="A54" s="31" t="s">
        <v>18</v>
      </c>
      <c r="B54" s="31"/>
      <c r="C54" s="32" t="s">
        <v>16</v>
      </c>
      <c r="D54" s="31">
        <v>7</v>
      </c>
      <c r="E54" s="31">
        <v>13734</v>
      </c>
      <c r="F54" s="31">
        <f t="shared" si="0"/>
        <v>3.8150000000000003E-2</v>
      </c>
      <c r="G54" s="31"/>
      <c r="H54" s="31">
        <f t="shared" si="1"/>
        <v>183.48623853211006</v>
      </c>
      <c r="J54" s="26" t="s">
        <v>77</v>
      </c>
      <c r="P54" s="29" t="s">
        <v>9</v>
      </c>
      <c r="Q54" s="26">
        <f>AVERAGE(H49:H52)</f>
        <v>6219380.8944123276</v>
      </c>
      <c r="R54" s="26">
        <f>STDEV(H46:H49)</f>
        <v>3439460.8976483974</v>
      </c>
      <c r="S54" s="26">
        <f>R54/SQRT(4)</f>
        <v>1719730.4488241987</v>
      </c>
    </row>
    <row r="55" spans="1:19" x14ac:dyDescent="0.25">
      <c r="A55" s="31" t="s">
        <v>19</v>
      </c>
      <c r="B55" s="31"/>
      <c r="C55" s="32" t="s">
        <v>16</v>
      </c>
      <c r="D55" s="31">
        <v>9</v>
      </c>
      <c r="E55" s="31">
        <v>14208</v>
      </c>
      <c r="F55" s="31">
        <f t="shared" si="0"/>
        <v>3.9466666666666664E-2</v>
      </c>
      <c r="G55" s="31"/>
      <c r="H55" s="31">
        <f t="shared" si="1"/>
        <v>228.04054054054055</v>
      </c>
      <c r="J55" s="26" t="s">
        <v>78</v>
      </c>
      <c r="P55" s="25" t="s">
        <v>10</v>
      </c>
      <c r="Q55" s="26">
        <f>AVERAGE(H58:H61)</f>
        <v>37804.262112702112</v>
      </c>
      <c r="R55" s="26">
        <f>STDEV(H55:H58)</f>
        <v>19075.619486507647</v>
      </c>
      <c r="S55" s="26">
        <f t="shared" ref="S55:S59" si="2">R55/SQRT(4)</f>
        <v>9537.8097432538234</v>
      </c>
    </row>
    <row r="56" spans="1:19" x14ac:dyDescent="0.25">
      <c r="A56" s="31" t="s">
        <v>20</v>
      </c>
      <c r="B56" s="31"/>
      <c r="C56" s="32" t="s">
        <v>16</v>
      </c>
      <c r="D56" s="31">
        <v>9</v>
      </c>
      <c r="E56" s="31">
        <v>14693</v>
      </c>
      <c r="F56" s="31">
        <f t="shared" si="0"/>
        <v>4.0813888888888886E-2</v>
      </c>
      <c r="G56" s="31"/>
      <c r="H56" s="31">
        <f t="shared" si="1"/>
        <v>220.513169536514</v>
      </c>
      <c r="J56" s="26" t="s">
        <v>79</v>
      </c>
      <c r="P56" s="25" t="s">
        <v>22</v>
      </c>
      <c r="Q56" s="26">
        <f>AVERAGE(H62:H65)</f>
        <v>91475.004514489177</v>
      </c>
      <c r="R56" s="26">
        <f>STDEV(H59:H62)</f>
        <v>28750.291554879925</v>
      </c>
      <c r="S56" s="26">
        <f t="shared" si="2"/>
        <v>14375.145777439962</v>
      </c>
    </row>
    <row r="57" spans="1:19" x14ac:dyDescent="0.25">
      <c r="A57" s="31" t="s">
        <v>21</v>
      </c>
      <c r="B57" s="31"/>
      <c r="C57" s="32" t="s">
        <v>16</v>
      </c>
      <c r="D57" s="31">
        <v>13</v>
      </c>
      <c r="E57" s="31">
        <v>15974</v>
      </c>
      <c r="F57" s="31">
        <f t="shared" si="0"/>
        <v>4.4372222222222223E-2</v>
      </c>
      <c r="G57" s="31"/>
      <c r="H57" s="31">
        <f t="shared" si="1"/>
        <v>292.97608613997744</v>
      </c>
      <c r="J57" s="26" t="s">
        <v>80</v>
      </c>
      <c r="P57" s="25" t="s">
        <v>23</v>
      </c>
      <c r="Q57" s="26">
        <f>AVERAGE(H66:H69)</f>
        <v>118079.73377965023</v>
      </c>
      <c r="R57" s="26">
        <f>STDEV(H63:H66)</f>
        <v>19620.575743268335</v>
      </c>
      <c r="S57" s="26">
        <f t="shared" si="2"/>
        <v>9810.2878716341675</v>
      </c>
    </row>
    <row r="58" spans="1:19" x14ac:dyDescent="0.25">
      <c r="A58" s="26" t="s">
        <v>35</v>
      </c>
      <c r="B58" s="26">
        <v>1</v>
      </c>
      <c r="C58" s="21" t="s">
        <v>16</v>
      </c>
      <c r="D58" s="26">
        <v>1561</v>
      </c>
      <c r="E58" s="26">
        <v>14635</v>
      </c>
      <c r="F58" s="26">
        <f t="shared" si="0"/>
        <v>4.0652777777777781E-2</v>
      </c>
      <c r="G58" s="26"/>
      <c r="H58" s="26">
        <f t="shared" si="1"/>
        <v>38398.360095661083</v>
      </c>
      <c r="J58" s="26" t="s">
        <v>81</v>
      </c>
      <c r="P58" s="25" t="s">
        <v>24</v>
      </c>
      <c r="Q58" s="26">
        <f>AVERAGE(H70:H73)</f>
        <v>83957.843818644207</v>
      </c>
      <c r="R58" s="26">
        <f>STDEV(H67:H70)</f>
        <v>22520.800784326831</v>
      </c>
      <c r="S58" s="26">
        <f t="shared" si="2"/>
        <v>11260.400392163416</v>
      </c>
    </row>
    <row r="59" spans="1:19" x14ac:dyDescent="0.25">
      <c r="A59" s="26" t="s">
        <v>35</v>
      </c>
      <c r="B59" s="26">
        <v>2</v>
      </c>
      <c r="C59" s="21" t="s">
        <v>16</v>
      </c>
      <c r="D59" s="26">
        <v>1282</v>
      </c>
      <c r="E59" s="26">
        <v>14919</v>
      </c>
      <c r="F59" s="26">
        <f t="shared" si="0"/>
        <v>4.1441666666666668E-2</v>
      </c>
      <c r="G59" s="26"/>
      <c r="H59" s="26">
        <f t="shared" si="1"/>
        <v>30935.049266036596</v>
      </c>
      <c r="P59" s="25" t="s">
        <v>25</v>
      </c>
      <c r="Q59" s="26">
        <f>AVERAGE(H74:H77)</f>
        <v>85797.954557272606</v>
      </c>
      <c r="R59" s="26">
        <f>STDEV(H71:H74)</f>
        <v>5673.0199927504482</v>
      </c>
      <c r="S59" s="26">
        <f t="shared" si="2"/>
        <v>2836.5099963752241</v>
      </c>
    </row>
    <row r="60" spans="1:19" x14ac:dyDescent="0.25">
      <c r="A60" s="26" t="s">
        <v>35</v>
      </c>
      <c r="B60" s="26">
        <v>3</v>
      </c>
      <c r="C60" s="21" t="s">
        <v>16</v>
      </c>
      <c r="D60" s="26">
        <v>1771</v>
      </c>
      <c r="E60" s="26">
        <v>14780</v>
      </c>
      <c r="F60" s="26">
        <f t="shared" si="0"/>
        <v>4.1055555555555553E-2</v>
      </c>
      <c r="G60" s="26"/>
      <c r="H60" s="26">
        <f t="shared" si="1"/>
        <v>43136.67117726658</v>
      </c>
    </row>
    <row r="61" spans="1:19" x14ac:dyDescent="0.25">
      <c r="A61" s="26" t="s">
        <v>35</v>
      </c>
      <c r="B61" s="26">
        <v>4</v>
      </c>
      <c r="C61" s="21" t="s">
        <v>16</v>
      </c>
      <c r="D61" s="26">
        <v>1553</v>
      </c>
      <c r="E61" s="26">
        <v>14429</v>
      </c>
      <c r="F61" s="26">
        <f t="shared" si="0"/>
        <v>4.0080555555555557E-2</v>
      </c>
      <c r="G61" s="26"/>
      <c r="H61" s="26">
        <f t="shared" si="1"/>
        <v>38746.9679118442</v>
      </c>
    </row>
    <row r="62" spans="1:19" x14ac:dyDescent="0.25">
      <c r="A62" s="19" t="s">
        <v>34</v>
      </c>
      <c r="B62" s="19">
        <v>1</v>
      </c>
      <c r="C62" s="9" t="s">
        <v>16</v>
      </c>
      <c r="D62" s="19">
        <v>3795</v>
      </c>
      <c r="E62" s="19">
        <v>14501</v>
      </c>
      <c r="F62" s="19">
        <f t="shared" si="0"/>
        <v>4.0280555555555556E-2</v>
      </c>
      <c r="G62" s="19"/>
      <c r="H62" s="19">
        <f t="shared" si="1"/>
        <v>94214.192124681053</v>
      </c>
    </row>
    <row r="63" spans="1:19" x14ac:dyDescent="0.25">
      <c r="A63" s="19" t="s">
        <v>34</v>
      </c>
      <c r="B63" s="19">
        <v>2</v>
      </c>
      <c r="C63" s="9" t="s">
        <v>16</v>
      </c>
      <c r="D63" s="19">
        <v>3027</v>
      </c>
      <c r="E63" s="19">
        <v>12768</v>
      </c>
      <c r="F63" s="19">
        <f t="shared" si="0"/>
        <v>3.5466666666666667E-2</v>
      </c>
      <c r="G63" s="19"/>
      <c r="H63" s="19">
        <f t="shared" si="1"/>
        <v>85347.744360902259</v>
      </c>
    </row>
    <row r="64" spans="1:19" x14ac:dyDescent="0.25">
      <c r="A64" s="19" t="s">
        <v>34</v>
      </c>
      <c r="B64" s="19">
        <v>3</v>
      </c>
      <c r="C64" s="9" t="s">
        <v>16</v>
      </c>
      <c r="D64" s="19">
        <v>3189</v>
      </c>
      <c r="E64" s="19">
        <v>12922</v>
      </c>
      <c r="F64" s="19">
        <f t="shared" si="0"/>
        <v>3.5894444444444444E-2</v>
      </c>
      <c r="G64" s="19"/>
      <c r="H64" s="19">
        <f t="shared" si="1"/>
        <v>88843.83222411391</v>
      </c>
    </row>
    <row r="65" spans="1:8" x14ac:dyDescent="0.25">
      <c r="A65" s="19" t="s">
        <v>34</v>
      </c>
      <c r="B65" s="19">
        <v>4</v>
      </c>
      <c r="C65" s="9" t="s">
        <v>16</v>
      </c>
      <c r="D65" s="19">
        <v>3532</v>
      </c>
      <c r="E65" s="19">
        <v>13042</v>
      </c>
      <c r="F65" s="19">
        <f t="shared" si="0"/>
        <v>3.6227777777777775E-2</v>
      </c>
      <c r="G65" s="19"/>
      <c r="H65" s="19">
        <f t="shared" si="1"/>
        <v>97494.249348259473</v>
      </c>
    </row>
    <row r="66" spans="1:8" x14ac:dyDescent="0.25">
      <c r="A66" s="26" t="s">
        <v>33</v>
      </c>
      <c r="B66" s="26">
        <v>1</v>
      </c>
      <c r="C66" s="21" t="s">
        <v>16</v>
      </c>
      <c r="D66" s="26">
        <v>4813</v>
      </c>
      <c r="E66" s="26">
        <v>13489</v>
      </c>
      <c r="F66" s="26">
        <f t="shared" si="0"/>
        <v>3.7469444444444444E-2</v>
      </c>
      <c r="G66" s="26"/>
      <c r="H66" s="26">
        <f t="shared" si="1"/>
        <v>128451.33071391504</v>
      </c>
    </row>
    <row r="67" spans="1:8" x14ac:dyDescent="0.25">
      <c r="A67" s="26" t="s">
        <v>33</v>
      </c>
      <c r="B67" s="26">
        <v>2</v>
      </c>
      <c r="C67" s="21" t="s">
        <v>16</v>
      </c>
      <c r="D67" s="26">
        <v>4970</v>
      </c>
      <c r="E67" s="26">
        <v>12594</v>
      </c>
      <c r="F67" s="26">
        <f t="shared" si="0"/>
        <v>3.4983333333333332E-2</v>
      </c>
      <c r="G67" s="26"/>
      <c r="H67" s="26">
        <f t="shared" si="1"/>
        <v>142067.65126250597</v>
      </c>
    </row>
    <row r="68" spans="1:8" x14ac:dyDescent="0.25">
      <c r="A68" s="26" t="s">
        <v>33</v>
      </c>
      <c r="B68" s="26">
        <v>3</v>
      </c>
      <c r="C68" s="21" t="s">
        <v>16</v>
      </c>
      <c r="D68" s="26">
        <v>3840</v>
      </c>
      <c r="E68" s="26">
        <v>13204</v>
      </c>
      <c r="F68" s="26">
        <f t="shared" si="0"/>
        <v>3.6677777777777774E-2</v>
      </c>
      <c r="G68" s="26"/>
      <c r="H68" s="26">
        <f t="shared" si="1"/>
        <v>104695.5468039988</v>
      </c>
    </row>
    <row r="69" spans="1:8" x14ac:dyDescent="0.25">
      <c r="A69" s="26" t="s">
        <v>33</v>
      </c>
      <c r="B69" s="26">
        <v>4</v>
      </c>
      <c r="C69" s="21" t="s">
        <v>16</v>
      </c>
      <c r="D69" s="26">
        <v>3728</v>
      </c>
      <c r="E69" s="26">
        <v>13821</v>
      </c>
      <c r="F69" s="26">
        <f t="shared" si="0"/>
        <v>3.8391666666666664E-2</v>
      </c>
      <c r="G69" s="26"/>
      <c r="H69" s="26">
        <f t="shared" si="1"/>
        <v>97104.406338181041</v>
      </c>
    </row>
    <row r="70" spans="1:8" x14ac:dyDescent="0.25">
      <c r="A70" s="19" t="s">
        <v>32</v>
      </c>
      <c r="B70" s="19">
        <v>1</v>
      </c>
      <c r="C70" s="9" t="s">
        <v>16</v>
      </c>
      <c r="D70" s="19">
        <v>3510</v>
      </c>
      <c r="E70" s="19">
        <v>13642</v>
      </c>
      <c r="F70" s="19">
        <f t="shared" si="0"/>
        <v>3.7894444444444446E-2</v>
      </c>
      <c r="G70" s="19"/>
      <c r="H70" s="19">
        <f t="shared" si="1"/>
        <v>92625.714704588769</v>
      </c>
    </row>
    <row r="71" spans="1:8" x14ac:dyDescent="0.25">
      <c r="A71" s="19" t="s">
        <v>32</v>
      </c>
      <c r="B71" s="19">
        <v>2</v>
      </c>
      <c r="C71" s="9" t="s">
        <v>16</v>
      </c>
      <c r="D71" s="19">
        <v>3232</v>
      </c>
      <c r="E71" s="19">
        <v>13340</v>
      </c>
      <c r="F71" s="19">
        <f t="shared" si="0"/>
        <v>3.7055555555555557E-2</v>
      </c>
      <c r="G71" s="19"/>
      <c r="H71" s="19">
        <f t="shared" si="1"/>
        <v>87220.389805097453</v>
      </c>
    </row>
    <row r="72" spans="1:8" x14ac:dyDescent="0.25">
      <c r="A72" s="19" t="s">
        <v>32</v>
      </c>
      <c r="B72" s="19">
        <v>3</v>
      </c>
      <c r="C72" s="9" t="s">
        <v>16</v>
      </c>
      <c r="D72" s="19">
        <v>3089</v>
      </c>
      <c r="E72" s="19">
        <v>14277</v>
      </c>
      <c r="F72" s="19">
        <f t="shared" si="0"/>
        <v>3.965833333333333E-2</v>
      </c>
      <c r="G72" s="19"/>
      <c r="H72" s="19">
        <f t="shared" si="1"/>
        <v>77890.31309098551</v>
      </c>
    </row>
    <row r="73" spans="1:8" x14ac:dyDescent="0.25">
      <c r="A73" s="19" t="s">
        <v>32</v>
      </c>
      <c r="B73" s="19">
        <v>4</v>
      </c>
      <c r="C73" s="9" t="s">
        <v>16</v>
      </c>
      <c r="D73" s="19">
        <v>2947</v>
      </c>
      <c r="E73" s="19">
        <v>13585</v>
      </c>
      <c r="F73" s="19">
        <f t="shared" si="0"/>
        <v>3.7736111111111109E-2</v>
      </c>
      <c r="G73" s="19"/>
      <c r="H73" s="19">
        <f t="shared" si="1"/>
        <v>78094.957673905054</v>
      </c>
    </row>
    <row r="74" spans="1:8" x14ac:dyDescent="0.25">
      <c r="A74" s="26" t="s">
        <v>31</v>
      </c>
      <c r="B74" s="26">
        <v>1</v>
      </c>
      <c r="C74" s="21" t="s">
        <v>16</v>
      </c>
      <c r="D74" s="26">
        <v>2931</v>
      </c>
      <c r="E74" s="26">
        <v>11943</v>
      </c>
      <c r="F74" s="26">
        <f t="shared" si="0"/>
        <v>3.3175000000000003E-2</v>
      </c>
      <c r="G74" s="26"/>
      <c r="H74" s="26">
        <f t="shared" si="1"/>
        <v>88349.6608892238</v>
      </c>
    </row>
    <row r="75" spans="1:8" x14ac:dyDescent="0.25">
      <c r="A75" s="26" t="s">
        <v>31</v>
      </c>
      <c r="B75" s="26">
        <v>2</v>
      </c>
      <c r="C75" s="21" t="s">
        <v>16</v>
      </c>
      <c r="D75" s="26">
        <v>2612</v>
      </c>
      <c r="E75" s="26">
        <v>13846</v>
      </c>
      <c r="F75" s="26">
        <f t="shared" si="0"/>
        <v>3.8461111111111113E-2</v>
      </c>
      <c r="G75" s="26"/>
      <c r="H75" s="26">
        <f t="shared" si="1"/>
        <v>67912.75458616206</v>
      </c>
    </row>
    <row r="76" spans="1:8" x14ac:dyDescent="0.25">
      <c r="A76" s="26" t="s">
        <v>31</v>
      </c>
      <c r="B76" s="26">
        <v>3</v>
      </c>
      <c r="C76" s="21" t="s">
        <v>16</v>
      </c>
      <c r="D76" s="26">
        <v>3181</v>
      </c>
      <c r="E76" s="26">
        <v>12480</v>
      </c>
      <c r="F76" s="26">
        <f t="shared" si="0"/>
        <v>3.4666666666666665E-2</v>
      </c>
      <c r="G76" s="26"/>
      <c r="H76" s="26">
        <f t="shared" si="1"/>
        <v>91759.61538461539</v>
      </c>
    </row>
    <row r="77" spans="1:8" ht="15.75" thickBot="1" x14ac:dyDescent="0.3">
      <c r="A77" s="30" t="s">
        <v>31</v>
      </c>
      <c r="B77" s="30">
        <v>4</v>
      </c>
      <c r="C77" s="28" t="s">
        <v>16</v>
      </c>
      <c r="D77" s="30">
        <v>3332</v>
      </c>
      <c r="E77" s="30">
        <v>12604</v>
      </c>
      <c r="F77" s="30">
        <f t="shared" si="0"/>
        <v>3.5011111111111111E-2</v>
      </c>
      <c r="G77" s="30"/>
      <c r="H77" s="30">
        <f t="shared" si="1"/>
        <v>95169.787369089172</v>
      </c>
    </row>
    <row r="78" spans="1:8" x14ac:dyDescent="0.25">
      <c r="A78" s="26" t="s">
        <v>36</v>
      </c>
      <c r="B78" s="26">
        <v>1</v>
      </c>
      <c r="C78" s="21" t="s">
        <v>16</v>
      </c>
      <c r="D78" s="26">
        <v>282548</v>
      </c>
      <c r="E78" s="21">
        <v>13247</v>
      </c>
      <c r="F78" s="21">
        <v>3.6797222222222224E-2</v>
      </c>
      <c r="H78" s="21">
        <v>7678514.3806144781</v>
      </c>
    </row>
    <row r="79" spans="1:8" x14ac:dyDescent="0.25">
      <c r="A79" s="26" t="s">
        <v>36</v>
      </c>
      <c r="B79" s="26">
        <v>2</v>
      </c>
      <c r="C79" s="21" t="s">
        <v>16</v>
      </c>
      <c r="D79" s="26">
        <v>212525</v>
      </c>
      <c r="E79" s="21">
        <v>12444</v>
      </c>
      <c r="F79" s="21">
        <v>3.4566666666666669E-2</v>
      </c>
      <c r="H79" s="21">
        <v>6148264.2237222753</v>
      </c>
    </row>
    <row r="80" spans="1:8" x14ac:dyDescent="0.25">
      <c r="A80" s="26" t="s">
        <v>36</v>
      </c>
      <c r="B80" s="26">
        <v>3</v>
      </c>
      <c r="C80" s="21" t="s">
        <v>16</v>
      </c>
      <c r="D80" s="26">
        <v>208479</v>
      </c>
      <c r="E80" s="21">
        <v>13694</v>
      </c>
      <c r="F80" s="21">
        <v>3.8038888888888886E-2</v>
      </c>
      <c r="H80" s="21">
        <v>5480680.5900394339</v>
      </c>
    </row>
    <row r="81" spans="1:19" x14ac:dyDescent="0.25">
      <c r="A81" s="26" t="s">
        <v>36</v>
      </c>
      <c r="B81" s="26">
        <v>4</v>
      </c>
      <c r="C81" s="21" t="s">
        <v>16</v>
      </c>
      <c r="D81" s="26">
        <v>258692</v>
      </c>
      <c r="E81" s="21">
        <v>12588</v>
      </c>
      <c r="F81" s="21">
        <v>3.4966666666666667E-2</v>
      </c>
      <c r="H81" s="21">
        <v>7398245.948522402</v>
      </c>
      <c r="J81" s="34" t="s">
        <v>60</v>
      </c>
      <c r="K81" s="34"/>
      <c r="L81" s="19"/>
    </row>
    <row r="82" spans="1:19" x14ac:dyDescent="0.25">
      <c r="A82" s="31" t="s">
        <v>15</v>
      </c>
      <c r="B82" s="31"/>
      <c r="C82" s="32" t="s">
        <v>16</v>
      </c>
      <c r="D82" s="31">
        <v>3</v>
      </c>
      <c r="E82" s="32">
        <v>13658</v>
      </c>
      <c r="F82" s="32">
        <v>3.793888888888889E-2</v>
      </c>
      <c r="G82" s="31"/>
      <c r="H82" s="32">
        <v>79.074535071020648</v>
      </c>
      <c r="J82" s="26" t="s">
        <v>63</v>
      </c>
      <c r="P82" s="26" t="s">
        <v>14</v>
      </c>
    </row>
    <row r="83" spans="1:19" x14ac:dyDescent="0.25">
      <c r="A83" s="31" t="s">
        <v>45</v>
      </c>
      <c r="B83" s="31"/>
      <c r="C83" s="32" t="s">
        <v>16</v>
      </c>
      <c r="D83" s="31">
        <v>1</v>
      </c>
      <c r="E83" s="32">
        <v>13954</v>
      </c>
      <c r="F83" s="32">
        <v>3.8761111111111114E-2</v>
      </c>
      <c r="G83" s="31"/>
      <c r="H83" s="32">
        <v>25.799054034685394</v>
      </c>
      <c r="J83" s="26" t="s">
        <v>82</v>
      </c>
      <c r="P83" s="24"/>
      <c r="Q83" s="23" t="s">
        <v>6</v>
      </c>
      <c r="R83" s="23" t="s">
        <v>7</v>
      </c>
      <c r="S83" s="23" t="s">
        <v>8</v>
      </c>
    </row>
    <row r="84" spans="1:19" x14ac:dyDescent="0.25">
      <c r="A84" s="31" t="s">
        <v>46</v>
      </c>
      <c r="B84" s="31"/>
      <c r="C84" s="32" t="s">
        <v>16</v>
      </c>
      <c r="D84" s="31">
        <v>1</v>
      </c>
      <c r="E84" s="32">
        <v>13642</v>
      </c>
      <c r="F84" s="32">
        <v>3.7894444444444446E-2</v>
      </c>
      <c r="G84" s="31"/>
      <c r="H84" s="32">
        <v>26.389092508429847</v>
      </c>
      <c r="J84" s="26" t="s">
        <v>83</v>
      </c>
      <c r="P84" s="29" t="s">
        <v>9</v>
      </c>
      <c r="Q84">
        <f>AVERAGE(H78:H81)</f>
        <v>6676426.2857246473</v>
      </c>
      <c r="R84">
        <f>STDEV(H78:H81)</f>
        <v>1038262.508233462</v>
      </c>
      <c r="S84">
        <f>R84/(SQRT(4))</f>
        <v>519131.254116731</v>
      </c>
    </row>
    <row r="85" spans="1:19" x14ac:dyDescent="0.25">
      <c r="A85" s="26" t="s">
        <v>35</v>
      </c>
      <c r="B85" s="26">
        <v>1</v>
      </c>
      <c r="C85" s="21" t="s">
        <v>16</v>
      </c>
      <c r="D85">
        <v>945</v>
      </c>
      <c r="E85">
        <v>13265</v>
      </c>
      <c r="F85">
        <v>3.6847222222222226E-2</v>
      </c>
      <c r="H85">
        <v>25646.437994722954</v>
      </c>
      <c r="J85" s="26" t="s">
        <v>84</v>
      </c>
      <c r="P85" s="25" t="s">
        <v>10</v>
      </c>
      <c r="Q85">
        <f>AVERAGE(H85:H88)</f>
        <v>24309.328705620919</v>
      </c>
      <c r="R85">
        <f>STDEV(H85:H88)</f>
        <v>1689.5379711272697</v>
      </c>
      <c r="S85" s="26">
        <f t="shared" ref="S85:S87" si="3">R85/(SQRT(4))</f>
        <v>844.76898556363483</v>
      </c>
    </row>
    <row r="86" spans="1:19" x14ac:dyDescent="0.25">
      <c r="A86" s="26" t="s">
        <v>35</v>
      </c>
      <c r="B86" s="26">
        <v>2</v>
      </c>
      <c r="C86" s="21" t="s">
        <v>16</v>
      </c>
      <c r="D86">
        <v>852</v>
      </c>
      <c r="E86">
        <v>13454</v>
      </c>
      <c r="F86" s="26">
        <v>3.7372222222222223E-2</v>
      </c>
      <c r="H86" s="26">
        <v>22797.680987067044</v>
      </c>
      <c r="P86" s="25" t="s">
        <v>53</v>
      </c>
      <c r="Q86">
        <f>AVERAGE(H89:H92)</f>
        <v>91475.743319922913</v>
      </c>
      <c r="R86">
        <f>STDEV(H89:H92)</f>
        <v>6467.2664676484592</v>
      </c>
      <c r="S86" s="26">
        <f t="shared" si="3"/>
        <v>3233.6332338242296</v>
      </c>
    </row>
    <row r="87" spans="1:19" x14ac:dyDescent="0.25">
      <c r="A87" s="26" t="s">
        <v>35</v>
      </c>
      <c r="B87" s="26">
        <v>3</v>
      </c>
      <c r="C87" s="21" t="s">
        <v>16</v>
      </c>
      <c r="D87">
        <v>868</v>
      </c>
      <c r="E87">
        <v>13645</v>
      </c>
      <c r="F87" s="26">
        <v>3.7902777777777778E-2</v>
      </c>
      <c r="H87" s="26">
        <v>22900.696225723706</v>
      </c>
      <c r="P87" s="25" t="s">
        <v>54</v>
      </c>
      <c r="Q87">
        <f>AVERAGE(H93:H96)</f>
        <v>118079.95042525846</v>
      </c>
      <c r="R87">
        <f>STDEV(H93:H96)</f>
        <v>14382.901340483608</v>
      </c>
      <c r="S87" s="26">
        <f t="shared" si="3"/>
        <v>7191.4506702418039</v>
      </c>
    </row>
    <row r="88" spans="1:19" x14ac:dyDescent="0.25">
      <c r="A88" s="26" t="s">
        <v>35</v>
      </c>
      <c r="B88" s="26">
        <v>4</v>
      </c>
      <c r="C88" s="21" t="s">
        <v>16</v>
      </c>
      <c r="D88">
        <v>934</v>
      </c>
      <c r="E88">
        <v>12986</v>
      </c>
      <c r="F88" s="26">
        <v>3.6072222222222221E-2</v>
      </c>
      <c r="H88" s="26">
        <v>25892.499614969969</v>
      </c>
    </row>
    <row r="89" spans="1:19" x14ac:dyDescent="0.25">
      <c r="A89" s="19" t="s">
        <v>47</v>
      </c>
      <c r="B89" s="19">
        <v>1</v>
      </c>
      <c r="C89" s="9" t="s">
        <v>16</v>
      </c>
      <c r="D89" s="19">
        <v>2914</v>
      </c>
      <c r="E89" s="19">
        <v>12585</v>
      </c>
      <c r="F89" s="19">
        <v>3.4958333333333334E-2</v>
      </c>
      <c r="G89" s="19"/>
      <c r="H89" s="19">
        <v>83356.376638855785</v>
      </c>
    </row>
    <row r="90" spans="1:19" x14ac:dyDescent="0.25">
      <c r="A90" s="19" t="s">
        <v>47</v>
      </c>
      <c r="B90" s="19">
        <v>2</v>
      </c>
      <c r="C90" s="9" t="s">
        <v>16</v>
      </c>
      <c r="D90" s="19">
        <v>3215</v>
      </c>
      <c r="E90" s="19">
        <v>12940</v>
      </c>
      <c r="F90" s="19">
        <v>3.5944444444444446E-2</v>
      </c>
      <c r="G90" s="19"/>
      <c r="H90" s="19">
        <v>89443.585780525493</v>
      </c>
      <c r="Q90">
        <f>Q86/Q85</f>
        <v>3.7629892798632261</v>
      </c>
    </row>
    <row r="91" spans="1:19" x14ac:dyDescent="0.25">
      <c r="A91" s="19" t="s">
        <v>47</v>
      </c>
      <c r="B91" s="19">
        <v>3</v>
      </c>
      <c r="C91" s="9" t="s">
        <v>16</v>
      </c>
      <c r="D91" s="19">
        <v>3419</v>
      </c>
      <c r="E91" s="19">
        <v>12935</v>
      </c>
      <c r="F91" s="19">
        <v>3.5930555555555556E-2</v>
      </c>
      <c r="G91" s="19"/>
      <c r="H91" s="19">
        <v>95155.778894472358</v>
      </c>
      <c r="Q91">
        <f>Q87/Q85</f>
        <v>4.8573924790426419</v>
      </c>
    </row>
    <row r="92" spans="1:19" x14ac:dyDescent="0.25">
      <c r="A92" s="19" t="s">
        <v>47</v>
      </c>
      <c r="B92" s="19">
        <v>4</v>
      </c>
      <c r="C92" s="9" t="s">
        <v>16</v>
      </c>
      <c r="D92" s="19">
        <v>3568</v>
      </c>
      <c r="E92" s="19">
        <v>13114</v>
      </c>
      <c r="F92" s="19">
        <v>3.6427777777777781E-2</v>
      </c>
      <c r="G92" s="19"/>
      <c r="H92" s="19">
        <v>97947.231965838029</v>
      </c>
    </row>
    <row r="93" spans="1:19" x14ac:dyDescent="0.25">
      <c r="A93" t="s">
        <v>48</v>
      </c>
      <c r="B93" s="26">
        <v>1</v>
      </c>
      <c r="C93" s="21" t="s">
        <v>16</v>
      </c>
      <c r="D93">
        <v>4001</v>
      </c>
      <c r="E93">
        <v>13027</v>
      </c>
      <c r="F93">
        <v>3.6186111111111113E-2</v>
      </c>
      <c r="H93">
        <v>110567.28333461272</v>
      </c>
    </row>
    <row r="94" spans="1:19" x14ac:dyDescent="0.25">
      <c r="A94" s="26" t="s">
        <v>48</v>
      </c>
      <c r="B94" s="26">
        <v>2</v>
      </c>
      <c r="C94" s="21" t="s">
        <v>16</v>
      </c>
      <c r="D94" s="26">
        <v>4545</v>
      </c>
      <c r="E94">
        <v>13545</v>
      </c>
      <c r="F94" s="26">
        <v>3.7624999999999999E-2</v>
      </c>
      <c r="H94" s="26">
        <v>120797.34219269104</v>
      </c>
    </row>
    <row r="95" spans="1:19" x14ac:dyDescent="0.25">
      <c r="A95" s="26" t="s">
        <v>48</v>
      </c>
      <c r="B95" s="26">
        <v>3</v>
      </c>
      <c r="C95" s="21" t="s">
        <v>16</v>
      </c>
      <c r="D95" s="26">
        <v>4932</v>
      </c>
      <c r="E95">
        <v>12961</v>
      </c>
      <c r="F95" s="26">
        <v>3.6002777777777779E-2</v>
      </c>
      <c r="H95" s="26">
        <v>136989.42982794537</v>
      </c>
    </row>
    <row r="96" spans="1:19" x14ac:dyDescent="0.25">
      <c r="A96" s="26" t="s">
        <v>48</v>
      </c>
      <c r="B96" s="26">
        <v>4</v>
      </c>
      <c r="C96" s="21" t="s">
        <v>16</v>
      </c>
      <c r="D96" s="26">
        <v>3912</v>
      </c>
      <c r="E96">
        <v>13546</v>
      </c>
      <c r="F96" s="26">
        <v>3.7627777777777781E-2</v>
      </c>
      <c r="H96" s="26">
        <v>103965.74634578472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workbookViewId="0">
      <selection activeCell="L34" sqref="L34"/>
    </sheetView>
  </sheetViews>
  <sheetFormatPr defaultRowHeight="15" x14ac:dyDescent="0.25"/>
  <cols>
    <col min="1" max="1" width="22.140625" customWidth="1"/>
    <col min="2" max="2" width="10.42578125" style="26" customWidth="1"/>
    <col min="3" max="3" width="15.85546875" style="26" customWidth="1"/>
    <col min="10" max="14" width="9.140625" style="26"/>
    <col min="16" max="16" width="13.28515625" customWidth="1"/>
  </cols>
  <sheetData>
    <row r="1" spans="1:19" ht="15.75" thickBot="1" x14ac:dyDescent="0.3">
      <c r="A1" s="33" t="s">
        <v>0</v>
      </c>
      <c r="B1" s="33" t="s">
        <v>43</v>
      </c>
      <c r="C1" s="33" t="s">
        <v>29</v>
      </c>
      <c r="D1" s="33" t="s">
        <v>1</v>
      </c>
      <c r="E1" s="33" t="s">
        <v>2</v>
      </c>
      <c r="F1" s="33" t="s">
        <v>3</v>
      </c>
      <c r="G1" s="33"/>
      <c r="H1" s="33" t="s">
        <v>4</v>
      </c>
    </row>
    <row r="2" spans="1:19" x14ac:dyDescent="0.25">
      <c r="A2" s="20" t="s">
        <v>36</v>
      </c>
      <c r="B2" s="20">
        <v>1</v>
      </c>
      <c r="C2" s="21" t="s">
        <v>16</v>
      </c>
      <c r="D2" s="20">
        <v>70040</v>
      </c>
      <c r="E2" s="20">
        <v>12948</v>
      </c>
      <c r="F2" s="20">
        <f>E2/360000</f>
        <v>3.5966666666666668E-2</v>
      </c>
      <c r="G2" s="20"/>
      <c r="H2" s="20">
        <f>D2/F2</f>
        <v>1947358.6654309544</v>
      </c>
    </row>
    <row r="3" spans="1:19" x14ac:dyDescent="0.25">
      <c r="A3" s="20" t="s">
        <v>36</v>
      </c>
      <c r="B3" s="20">
        <v>2</v>
      </c>
      <c r="C3" s="21" t="s">
        <v>16</v>
      </c>
      <c r="D3" s="20">
        <v>83567</v>
      </c>
      <c r="E3" s="20">
        <v>17207</v>
      </c>
      <c r="F3" s="20">
        <f t="shared" ref="F3:F9" si="0">E3/360000</f>
        <v>4.779722222222222E-2</v>
      </c>
      <c r="G3" s="20"/>
      <c r="H3" s="20">
        <f t="shared" ref="H3:H9" si="1">D3/F3</f>
        <v>1748365.2002092171</v>
      </c>
      <c r="J3" s="34" t="s">
        <v>60</v>
      </c>
      <c r="K3" s="34"/>
      <c r="L3" s="19"/>
    </row>
    <row r="4" spans="1:19" x14ac:dyDescent="0.25">
      <c r="A4" s="20" t="s">
        <v>36</v>
      </c>
      <c r="B4" s="20">
        <v>3</v>
      </c>
      <c r="C4" s="21" t="s">
        <v>16</v>
      </c>
      <c r="D4" s="20">
        <v>54428</v>
      </c>
      <c r="E4" s="20">
        <v>13906</v>
      </c>
      <c r="F4" s="20">
        <f t="shared" si="0"/>
        <v>3.8627777777777775E-2</v>
      </c>
      <c r="G4" s="20"/>
      <c r="H4" s="20">
        <f t="shared" si="1"/>
        <v>1409037.8253991085</v>
      </c>
      <c r="J4" s="26" t="s">
        <v>85</v>
      </c>
      <c r="P4" s="26" t="s">
        <v>52</v>
      </c>
    </row>
    <row r="5" spans="1:19" x14ac:dyDescent="0.25">
      <c r="A5" s="20" t="s">
        <v>36</v>
      </c>
      <c r="B5" s="20">
        <v>4</v>
      </c>
      <c r="C5" s="21" t="s">
        <v>16</v>
      </c>
      <c r="D5" s="20">
        <v>57006</v>
      </c>
      <c r="E5" s="20">
        <v>14444</v>
      </c>
      <c r="F5" s="20">
        <f t="shared" si="0"/>
        <v>4.0122222222222219E-2</v>
      </c>
      <c r="G5" s="20"/>
      <c r="H5" s="20">
        <f t="shared" si="1"/>
        <v>1420808.6402658545</v>
      </c>
      <c r="J5" s="26" t="s">
        <v>86</v>
      </c>
      <c r="P5" t="s">
        <v>55</v>
      </c>
    </row>
    <row r="6" spans="1:19" x14ac:dyDescent="0.25">
      <c r="A6" s="31" t="s">
        <v>15</v>
      </c>
      <c r="B6" s="31"/>
      <c r="C6" s="32" t="s">
        <v>16</v>
      </c>
      <c r="D6" s="31">
        <v>87</v>
      </c>
      <c r="E6" s="31">
        <v>19383</v>
      </c>
      <c r="F6" s="31">
        <f t="shared" si="0"/>
        <v>5.384166666666667E-2</v>
      </c>
      <c r="G6" s="31"/>
      <c r="H6" s="31">
        <f t="shared" si="1"/>
        <v>1615.8489397926016</v>
      </c>
      <c r="J6" s="26" t="s">
        <v>87</v>
      </c>
      <c r="P6" s="24"/>
      <c r="Q6" s="23" t="s">
        <v>6</v>
      </c>
      <c r="R6" s="23" t="s">
        <v>7</v>
      </c>
      <c r="S6" s="23" t="s">
        <v>8</v>
      </c>
    </row>
    <row r="7" spans="1:19" x14ac:dyDescent="0.25">
      <c r="A7" s="31" t="s">
        <v>26</v>
      </c>
      <c r="B7" s="31"/>
      <c r="C7" s="32" t="s">
        <v>16</v>
      </c>
      <c r="D7" s="31">
        <v>489</v>
      </c>
      <c r="E7" s="31">
        <v>16790</v>
      </c>
      <c r="F7" s="31">
        <f t="shared" si="0"/>
        <v>4.6638888888888889E-2</v>
      </c>
      <c r="G7" s="31"/>
      <c r="H7" s="31">
        <f t="shared" si="1"/>
        <v>10484.812388326385</v>
      </c>
      <c r="J7" s="26" t="s">
        <v>88</v>
      </c>
      <c r="P7" s="25" t="s">
        <v>9</v>
      </c>
      <c r="Q7" s="26">
        <v>1631392.5828262838</v>
      </c>
      <c r="R7" s="26">
        <v>262871.57421368716</v>
      </c>
      <c r="S7" s="26">
        <v>131435.78710684358</v>
      </c>
    </row>
    <row r="8" spans="1:19" x14ac:dyDescent="0.25">
      <c r="A8" s="31" t="s">
        <v>27</v>
      </c>
      <c r="B8" s="31"/>
      <c r="C8" s="32" t="s">
        <v>16</v>
      </c>
      <c r="D8" s="31">
        <v>52</v>
      </c>
      <c r="E8" s="31">
        <v>19456</v>
      </c>
      <c r="F8" s="31">
        <f t="shared" si="0"/>
        <v>5.4044444444444444E-2</v>
      </c>
      <c r="G8" s="31"/>
      <c r="H8" s="31">
        <f t="shared" si="1"/>
        <v>962.17105263157896</v>
      </c>
      <c r="J8" s="26" t="s">
        <v>89</v>
      </c>
      <c r="P8" s="27" t="s">
        <v>10</v>
      </c>
      <c r="Q8" s="26">
        <v>78975.799125101519</v>
      </c>
      <c r="R8" s="26">
        <v>14335.918257893385</v>
      </c>
      <c r="S8" s="26">
        <v>7167.9591289466925</v>
      </c>
    </row>
    <row r="9" spans="1:19" x14ac:dyDescent="0.25">
      <c r="A9" s="32" t="s">
        <v>28</v>
      </c>
      <c r="B9" s="32"/>
      <c r="C9" s="32" t="s">
        <v>16</v>
      </c>
      <c r="D9" s="32">
        <v>53</v>
      </c>
      <c r="E9" s="32">
        <v>17080</v>
      </c>
      <c r="F9" s="32">
        <f t="shared" si="0"/>
        <v>4.7444444444444442E-2</v>
      </c>
      <c r="G9" s="32"/>
      <c r="H9" s="32">
        <f t="shared" si="1"/>
        <v>1117.096018735363</v>
      </c>
      <c r="J9" s="26" t="s">
        <v>90</v>
      </c>
      <c r="P9" s="25" t="s">
        <v>49</v>
      </c>
      <c r="Q9">
        <v>138204.23696943885</v>
      </c>
      <c r="R9">
        <v>6885.04507154777</v>
      </c>
      <c r="S9">
        <v>3975.0826254408116</v>
      </c>
    </row>
    <row r="10" spans="1:19" x14ac:dyDescent="0.25">
      <c r="A10" s="26" t="s">
        <v>35</v>
      </c>
      <c r="B10" s="26">
        <v>1</v>
      </c>
      <c r="C10" s="21" t="s">
        <v>16</v>
      </c>
      <c r="D10" s="20">
        <v>4309</v>
      </c>
      <c r="E10" s="20">
        <v>16339</v>
      </c>
      <c r="F10" s="20">
        <f t="shared" ref="F10:F21" si="2">E10/360000</f>
        <v>4.5386111111111113E-2</v>
      </c>
      <c r="G10" s="26"/>
      <c r="H10" s="20">
        <f t="shared" ref="H10:H21" si="3">D10/F10</f>
        <v>94940.938857947243</v>
      </c>
      <c r="J10" s="26" t="s">
        <v>91</v>
      </c>
      <c r="P10" s="25" t="s">
        <v>50</v>
      </c>
      <c r="Q10">
        <v>194003.90466301827</v>
      </c>
      <c r="R10">
        <v>48096.206859330719</v>
      </c>
      <c r="S10">
        <v>27768.357977234518</v>
      </c>
    </row>
    <row r="11" spans="1:19" s="26" customFormat="1" x14ac:dyDescent="0.25">
      <c r="A11" s="26" t="s">
        <v>35</v>
      </c>
      <c r="B11" s="26">
        <v>2</v>
      </c>
      <c r="C11" s="21" t="s">
        <v>16</v>
      </c>
      <c r="D11" s="21">
        <v>3215</v>
      </c>
      <c r="E11" s="21">
        <v>15477</v>
      </c>
      <c r="F11" s="21">
        <f>E11/360000</f>
        <v>4.2991666666666664E-2</v>
      </c>
      <c r="G11" s="20"/>
      <c r="H11" s="21">
        <f t="shared" si="3"/>
        <v>74781.934483427031</v>
      </c>
      <c r="P11" s="25" t="s">
        <v>51</v>
      </c>
      <c r="Q11">
        <v>235160.60531257416</v>
      </c>
      <c r="R11">
        <v>27759.907315275872</v>
      </c>
      <c r="S11">
        <v>16027.189961153586</v>
      </c>
    </row>
    <row r="12" spans="1:19" x14ac:dyDescent="0.25">
      <c r="A12" s="26" t="s">
        <v>35</v>
      </c>
      <c r="B12" s="26">
        <v>3</v>
      </c>
      <c r="C12" s="21" t="s">
        <v>16</v>
      </c>
      <c r="D12" s="20">
        <v>2971</v>
      </c>
      <c r="E12" s="20">
        <v>15915</v>
      </c>
      <c r="F12" s="20">
        <f t="shared" si="2"/>
        <v>4.4208333333333336E-2</v>
      </c>
      <c r="G12" s="26"/>
      <c r="H12" s="20">
        <f t="shared" si="3"/>
        <v>67204.524033930255</v>
      </c>
    </row>
    <row r="13" spans="1:19" x14ac:dyDescent="0.25">
      <c r="A13" s="19" t="s">
        <v>42</v>
      </c>
      <c r="B13" s="19">
        <v>1</v>
      </c>
      <c r="C13" s="9" t="s">
        <v>16</v>
      </c>
      <c r="D13" s="19">
        <v>5976</v>
      </c>
      <c r="E13" s="19">
        <v>16031</v>
      </c>
      <c r="F13" s="19">
        <f>E13/360000</f>
        <v>4.4530555555555552E-2</v>
      </c>
      <c r="G13" s="19"/>
      <c r="H13" s="19">
        <f>D13/F13</f>
        <v>134199.98752417191</v>
      </c>
    </row>
    <row r="14" spans="1:19" x14ac:dyDescent="0.25">
      <c r="A14" s="19" t="s">
        <v>42</v>
      </c>
      <c r="B14" s="19">
        <v>2</v>
      </c>
      <c r="C14" s="9" t="s">
        <v>16</v>
      </c>
      <c r="D14" s="19">
        <v>5499</v>
      </c>
      <c r="E14" s="19">
        <v>14745</v>
      </c>
      <c r="F14" s="19">
        <f>E14/360000</f>
        <v>4.0958333333333333E-2</v>
      </c>
      <c r="G14" s="19"/>
      <c r="H14" s="19">
        <f>D14/F14</f>
        <v>134258.39267548322</v>
      </c>
    </row>
    <row r="15" spans="1:19" x14ac:dyDescent="0.25">
      <c r="A15" s="19" t="s">
        <v>42</v>
      </c>
      <c r="B15" s="9">
        <v>3</v>
      </c>
      <c r="C15" s="9" t="s">
        <v>16</v>
      </c>
      <c r="D15" s="9">
        <v>6445</v>
      </c>
      <c r="E15" s="9">
        <v>15875</v>
      </c>
      <c r="F15" s="9">
        <f>E15/360000</f>
        <v>4.4097222222222225E-2</v>
      </c>
      <c r="G15" s="9"/>
      <c r="H15" s="9">
        <f>D15/F15</f>
        <v>146154.33070866141</v>
      </c>
    </row>
    <row r="16" spans="1:19" x14ac:dyDescent="0.25">
      <c r="A16" s="20" t="s">
        <v>40</v>
      </c>
      <c r="B16" s="20">
        <v>1</v>
      </c>
      <c r="C16" s="21" t="s">
        <v>16</v>
      </c>
      <c r="D16" s="20">
        <v>7340</v>
      </c>
      <c r="E16" s="20">
        <v>15577</v>
      </c>
      <c r="F16" s="20">
        <f t="shared" si="2"/>
        <v>4.3269444444444444E-2</v>
      </c>
      <c r="G16" s="20"/>
      <c r="H16" s="20">
        <f t="shared" si="3"/>
        <v>169634.71785324518</v>
      </c>
    </row>
    <row r="17" spans="1:19" x14ac:dyDescent="0.25">
      <c r="A17" s="20" t="s">
        <v>40</v>
      </c>
      <c r="B17" s="20">
        <v>2</v>
      </c>
      <c r="C17" s="21" t="s">
        <v>16</v>
      </c>
      <c r="D17" s="20">
        <v>11312</v>
      </c>
      <c r="E17" s="20">
        <v>16328</v>
      </c>
      <c r="F17" s="20">
        <f t="shared" si="2"/>
        <v>4.5355555555555559E-2</v>
      </c>
      <c r="G17" s="20"/>
      <c r="H17" s="20">
        <f t="shared" si="3"/>
        <v>249407.15335619793</v>
      </c>
    </row>
    <row r="18" spans="1:19" x14ac:dyDescent="0.25">
      <c r="A18" s="20" t="s">
        <v>40</v>
      </c>
      <c r="B18" s="20">
        <v>3</v>
      </c>
      <c r="C18" s="21" t="s">
        <v>16</v>
      </c>
      <c r="D18" s="20">
        <v>8091</v>
      </c>
      <c r="E18" s="20">
        <v>17873</v>
      </c>
      <c r="F18" s="20">
        <f t="shared" si="2"/>
        <v>4.9647222222222225E-2</v>
      </c>
      <c r="G18" s="20"/>
      <c r="H18" s="20">
        <f t="shared" si="3"/>
        <v>162969.8427796117</v>
      </c>
    </row>
    <row r="19" spans="1:19" x14ac:dyDescent="0.25">
      <c r="A19" s="19" t="s">
        <v>41</v>
      </c>
      <c r="B19" s="19">
        <v>1</v>
      </c>
      <c r="C19" s="9" t="s">
        <v>16</v>
      </c>
      <c r="D19" s="19">
        <v>11722</v>
      </c>
      <c r="E19" s="19">
        <v>17308</v>
      </c>
      <c r="F19" s="19">
        <f t="shared" si="2"/>
        <v>4.8077777777777775E-2</v>
      </c>
      <c r="G19" s="19"/>
      <c r="H19" s="19">
        <f t="shared" si="3"/>
        <v>243813.26554194593</v>
      </c>
    </row>
    <row r="20" spans="1:19" x14ac:dyDescent="0.25">
      <c r="A20" s="19" t="s">
        <v>41</v>
      </c>
      <c r="B20" s="19">
        <v>2</v>
      </c>
      <c r="C20" s="9" t="s">
        <v>16</v>
      </c>
      <c r="D20" s="19">
        <v>10842</v>
      </c>
      <c r="E20" s="19">
        <v>15154</v>
      </c>
      <c r="F20" s="19">
        <f t="shared" si="2"/>
        <v>4.2094444444444441E-2</v>
      </c>
      <c r="G20" s="19"/>
      <c r="H20" s="19">
        <f t="shared" si="3"/>
        <v>257563.67955655276</v>
      </c>
    </row>
    <row r="21" spans="1:19" ht="15.75" thickBot="1" x14ac:dyDescent="0.3">
      <c r="A21" s="8" t="s">
        <v>41</v>
      </c>
      <c r="B21" s="8">
        <v>3</v>
      </c>
      <c r="C21" s="8" t="s">
        <v>16</v>
      </c>
      <c r="D21" s="8">
        <v>8823</v>
      </c>
      <c r="E21" s="8">
        <v>15562</v>
      </c>
      <c r="F21" s="8">
        <f t="shared" si="2"/>
        <v>4.3227777777777775E-2</v>
      </c>
      <c r="G21" s="8"/>
      <c r="H21" s="8">
        <f t="shared" si="3"/>
        <v>204104.87083922376</v>
      </c>
    </row>
    <row r="22" spans="1:19" x14ac:dyDescent="0.25">
      <c r="A22" s="26" t="s">
        <v>36</v>
      </c>
      <c r="B22" s="21">
        <v>1</v>
      </c>
      <c r="C22" s="21" t="s">
        <v>16</v>
      </c>
      <c r="D22" s="26">
        <v>50770</v>
      </c>
      <c r="E22" s="26">
        <v>11399</v>
      </c>
      <c r="F22" s="26">
        <f>E22/360000</f>
        <v>3.1663888888888887E-2</v>
      </c>
      <c r="G22" s="26"/>
      <c r="H22" s="26">
        <f>D22/F22</f>
        <v>1603403.8073515221</v>
      </c>
    </row>
    <row r="23" spans="1:19" x14ac:dyDescent="0.25">
      <c r="A23" s="26" t="s">
        <v>36</v>
      </c>
      <c r="B23" s="21">
        <v>2</v>
      </c>
      <c r="C23" s="21" t="s">
        <v>16</v>
      </c>
      <c r="D23" s="26">
        <v>66342</v>
      </c>
      <c r="E23" s="26">
        <v>10779</v>
      </c>
      <c r="F23" s="26">
        <f t="shared" ref="F23:F44" si="4">E23/360000</f>
        <v>2.9941666666666665E-2</v>
      </c>
      <c r="G23" s="26"/>
      <c r="H23" s="26">
        <f t="shared" ref="H23:H44" si="5">D23/F23</f>
        <v>2215708.3217367106</v>
      </c>
      <c r="J23" s="34" t="s">
        <v>60</v>
      </c>
      <c r="K23" s="34"/>
      <c r="L23" s="19"/>
    </row>
    <row r="24" spans="1:19" x14ac:dyDescent="0.25">
      <c r="A24" s="26" t="s">
        <v>36</v>
      </c>
      <c r="B24" s="21">
        <v>3</v>
      </c>
      <c r="C24" s="21" t="s">
        <v>16</v>
      </c>
      <c r="D24" s="26">
        <v>66899</v>
      </c>
      <c r="E24" s="26">
        <v>11398</v>
      </c>
      <c r="F24" s="26">
        <f t="shared" si="4"/>
        <v>3.1661111111111112E-2</v>
      </c>
      <c r="G24" s="26"/>
      <c r="H24" s="26">
        <f t="shared" si="5"/>
        <v>2112970.6966134408</v>
      </c>
      <c r="J24" s="26" t="s">
        <v>92</v>
      </c>
      <c r="P24" t="s">
        <v>58</v>
      </c>
    </row>
    <row r="25" spans="1:19" x14ac:dyDescent="0.25">
      <c r="A25" s="26" t="s">
        <v>36</v>
      </c>
      <c r="B25" s="21">
        <v>4</v>
      </c>
      <c r="C25" s="21" t="s">
        <v>16</v>
      </c>
      <c r="D25" s="26">
        <v>49732</v>
      </c>
      <c r="E25" s="26">
        <v>12204</v>
      </c>
      <c r="F25" s="26">
        <f t="shared" si="4"/>
        <v>3.39E-2</v>
      </c>
      <c r="G25" s="26"/>
      <c r="H25" s="26">
        <f t="shared" si="5"/>
        <v>1467020.6489675515</v>
      </c>
      <c r="J25" s="26" t="s">
        <v>93</v>
      </c>
      <c r="P25" t="s">
        <v>59</v>
      </c>
    </row>
    <row r="26" spans="1:19" x14ac:dyDescent="0.25">
      <c r="A26" s="26" t="s">
        <v>36</v>
      </c>
      <c r="B26" s="21">
        <v>5</v>
      </c>
      <c r="C26" s="21" t="s">
        <v>16</v>
      </c>
      <c r="D26" s="26">
        <v>68808</v>
      </c>
      <c r="E26" s="26">
        <v>12119</v>
      </c>
      <c r="F26" s="26">
        <f t="shared" si="4"/>
        <v>3.3663888888888889E-2</v>
      </c>
      <c r="G26" s="26"/>
      <c r="H26" s="26">
        <f t="shared" si="5"/>
        <v>2043970.6246389966</v>
      </c>
      <c r="J26" s="26" t="s">
        <v>94</v>
      </c>
      <c r="P26" s="24"/>
      <c r="Q26" s="23" t="s">
        <v>6</v>
      </c>
      <c r="R26" s="23" t="s">
        <v>7</v>
      </c>
      <c r="S26" s="23" t="s">
        <v>8</v>
      </c>
    </row>
    <row r="27" spans="1:19" x14ac:dyDescent="0.25">
      <c r="A27" s="31" t="s">
        <v>15</v>
      </c>
      <c r="B27" s="31"/>
      <c r="C27" s="32" t="s">
        <v>16</v>
      </c>
      <c r="D27" s="31">
        <v>174</v>
      </c>
      <c r="E27" s="31">
        <v>12403</v>
      </c>
      <c r="F27" s="31">
        <f t="shared" si="4"/>
        <v>3.4452777777777777E-2</v>
      </c>
      <c r="G27" s="31"/>
      <c r="H27" s="31">
        <f t="shared" si="5"/>
        <v>5050.3910344271553</v>
      </c>
      <c r="J27" s="26" t="s">
        <v>95</v>
      </c>
      <c r="P27" s="29" t="s">
        <v>9</v>
      </c>
      <c r="Q27">
        <f>AVERAGE(H22:H26)</f>
        <v>1888614.8198616444</v>
      </c>
      <c r="R27">
        <f>STDEV(H22:H26)</f>
        <v>331868.99187363917</v>
      </c>
      <c r="S27">
        <f>R27/(SQRT(4))</f>
        <v>165934.49593681959</v>
      </c>
    </row>
    <row r="28" spans="1:19" x14ac:dyDescent="0.25">
      <c r="A28" s="31" t="s">
        <v>56</v>
      </c>
      <c r="B28" s="31"/>
      <c r="C28" s="32" t="s">
        <v>16</v>
      </c>
      <c r="D28" s="31">
        <v>242</v>
      </c>
      <c r="E28" s="31">
        <v>11787</v>
      </c>
      <c r="F28" s="31">
        <f t="shared" si="4"/>
        <v>3.2741666666666669E-2</v>
      </c>
      <c r="G28" s="31"/>
      <c r="H28" s="31">
        <f t="shared" si="5"/>
        <v>7391.1936879613131</v>
      </c>
      <c r="J28" s="26" t="s">
        <v>96</v>
      </c>
      <c r="P28" s="25" t="s">
        <v>10</v>
      </c>
      <c r="Q28">
        <f>AVERAGE(H30:H34)</f>
        <v>27692.755861151236</v>
      </c>
      <c r="R28">
        <f>STDEV(H30:H34)</f>
        <v>2467.3646183316259</v>
      </c>
      <c r="S28" s="26">
        <f t="shared" ref="S28:S30" si="6">R28/(SQRT(4))</f>
        <v>1233.682309165813</v>
      </c>
    </row>
    <row r="29" spans="1:19" x14ac:dyDescent="0.25">
      <c r="A29" s="31" t="s">
        <v>46</v>
      </c>
      <c r="B29" s="31"/>
      <c r="C29" s="32" t="s">
        <v>16</v>
      </c>
      <c r="D29" s="31">
        <v>172</v>
      </c>
      <c r="E29" s="31">
        <v>12338</v>
      </c>
      <c r="F29" s="31">
        <f t="shared" si="4"/>
        <v>3.4272222222222225E-2</v>
      </c>
      <c r="G29" s="31"/>
      <c r="H29" s="31">
        <f t="shared" si="5"/>
        <v>5018.6415950721348</v>
      </c>
      <c r="P29" s="25" t="s">
        <v>50</v>
      </c>
      <c r="Q29">
        <f>AVERAGE(H35:H39)</f>
        <v>32514.79489450543</v>
      </c>
      <c r="R29">
        <f>STDEV(H35:H39)</f>
        <v>3133.393167064527</v>
      </c>
      <c r="S29" s="26">
        <f t="shared" si="6"/>
        <v>1566.6965835322635</v>
      </c>
    </row>
    <row r="30" spans="1:19" x14ac:dyDescent="0.25">
      <c r="A30" s="26" t="s">
        <v>35</v>
      </c>
      <c r="B30" s="20">
        <v>1</v>
      </c>
      <c r="C30" s="21" t="s">
        <v>16</v>
      </c>
      <c r="D30" s="26">
        <v>878</v>
      </c>
      <c r="E30" s="26">
        <v>12380</v>
      </c>
      <c r="F30" s="26">
        <f t="shared" si="4"/>
        <v>3.4388888888888886E-2</v>
      </c>
      <c r="G30" s="26"/>
      <c r="H30" s="26">
        <f t="shared" si="5"/>
        <v>25531.50242326333</v>
      </c>
      <c r="P30" s="25" t="s">
        <v>51</v>
      </c>
      <c r="Q30">
        <f>AVERAGE(H40:H44)</f>
        <v>32652.266663991941</v>
      </c>
      <c r="R30">
        <f>STDEV(H40:H44)</f>
        <v>2732.2909019078243</v>
      </c>
      <c r="S30" s="26">
        <f t="shared" si="6"/>
        <v>1366.1454509539121</v>
      </c>
    </row>
    <row r="31" spans="1:19" x14ac:dyDescent="0.25">
      <c r="A31" s="26" t="s">
        <v>35</v>
      </c>
      <c r="B31" s="20">
        <v>2</v>
      </c>
      <c r="C31" s="21" t="s">
        <v>16</v>
      </c>
      <c r="D31" s="26">
        <v>990</v>
      </c>
      <c r="E31" s="26">
        <v>11807</v>
      </c>
      <c r="F31" s="26">
        <f t="shared" si="4"/>
        <v>3.2797222222222221E-2</v>
      </c>
      <c r="G31" s="26"/>
      <c r="H31" s="26">
        <f t="shared" si="5"/>
        <v>30185.483187939361</v>
      </c>
    </row>
    <row r="32" spans="1:19" x14ac:dyDescent="0.25">
      <c r="A32" s="26" t="s">
        <v>35</v>
      </c>
      <c r="B32" s="20">
        <v>3</v>
      </c>
      <c r="C32" s="21" t="s">
        <v>16</v>
      </c>
      <c r="D32" s="26">
        <v>903</v>
      </c>
      <c r="E32" s="26">
        <v>11596</v>
      </c>
      <c r="F32" s="26">
        <f t="shared" si="4"/>
        <v>3.2211111111111114E-2</v>
      </c>
      <c r="G32" s="26"/>
      <c r="H32" s="26">
        <f t="shared" si="5"/>
        <v>28033.804760262155</v>
      </c>
    </row>
    <row r="33" spans="1:8" x14ac:dyDescent="0.25">
      <c r="A33" s="26" t="s">
        <v>35</v>
      </c>
      <c r="B33" s="20">
        <v>4</v>
      </c>
      <c r="C33" s="21" t="s">
        <v>16</v>
      </c>
      <c r="D33" s="26">
        <v>975</v>
      </c>
      <c r="E33" s="26">
        <v>11732</v>
      </c>
      <c r="F33" s="26">
        <f t="shared" si="4"/>
        <v>3.2588888888888889E-2</v>
      </c>
      <c r="G33" s="26"/>
      <c r="H33" s="26">
        <f t="shared" si="5"/>
        <v>29918.172519604501</v>
      </c>
    </row>
    <row r="34" spans="1:8" x14ac:dyDescent="0.25">
      <c r="A34" s="26" t="s">
        <v>35</v>
      </c>
      <c r="B34" s="20">
        <v>5</v>
      </c>
      <c r="C34" s="21" t="s">
        <v>16</v>
      </c>
      <c r="D34" s="26">
        <v>861</v>
      </c>
      <c r="E34" s="26">
        <v>12501</v>
      </c>
      <c r="F34" s="26">
        <f t="shared" si="4"/>
        <v>3.4724999999999999E-2</v>
      </c>
      <c r="G34" s="26"/>
      <c r="H34" s="26">
        <f t="shared" si="5"/>
        <v>24794.816414686826</v>
      </c>
    </row>
    <row r="35" spans="1:8" x14ac:dyDescent="0.25">
      <c r="A35" s="19" t="s">
        <v>50</v>
      </c>
      <c r="B35" s="19">
        <v>1</v>
      </c>
      <c r="C35" s="9" t="s">
        <v>16</v>
      </c>
      <c r="D35" s="19">
        <v>1118</v>
      </c>
      <c r="E35" s="19">
        <v>12570</v>
      </c>
      <c r="F35" s="19">
        <f t="shared" si="4"/>
        <v>3.4916666666666665E-2</v>
      </c>
      <c r="G35" s="19"/>
      <c r="H35" s="19">
        <f t="shared" si="5"/>
        <v>32019.09307875895</v>
      </c>
    </row>
    <row r="36" spans="1:8" x14ac:dyDescent="0.25">
      <c r="A36" s="19" t="s">
        <v>50</v>
      </c>
      <c r="B36" s="19">
        <v>2</v>
      </c>
      <c r="C36" s="9" t="s">
        <v>16</v>
      </c>
      <c r="D36" s="19">
        <v>1078</v>
      </c>
      <c r="E36" s="19">
        <v>11257</v>
      </c>
      <c r="F36" s="19">
        <f t="shared" si="4"/>
        <v>3.1269444444444447E-2</v>
      </c>
      <c r="G36" s="19"/>
      <c r="H36" s="19">
        <f t="shared" si="5"/>
        <v>34474.549169405698</v>
      </c>
    </row>
    <row r="37" spans="1:8" x14ac:dyDescent="0.25">
      <c r="A37" s="19" t="s">
        <v>50</v>
      </c>
      <c r="B37" s="19">
        <v>3</v>
      </c>
      <c r="C37" s="9" t="s">
        <v>16</v>
      </c>
      <c r="D37" s="19">
        <v>1189</v>
      </c>
      <c r="E37" s="19">
        <v>11625</v>
      </c>
      <c r="F37" s="19">
        <f t="shared" si="4"/>
        <v>3.229166666666667E-2</v>
      </c>
      <c r="G37" s="19"/>
      <c r="H37" s="19">
        <f t="shared" si="5"/>
        <v>36820.645161290318</v>
      </c>
    </row>
    <row r="38" spans="1:8" x14ac:dyDescent="0.25">
      <c r="A38" s="19" t="s">
        <v>50</v>
      </c>
      <c r="B38" s="19">
        <v>4</v>
      </c>
      <c r="C38" s="9" t="s">
        <v>16</v>
      </c>
      <c r="D38" s="19">
        <v>946</v>
      </c>
      <c r="E38" s="19">
        <v>11495</v>
      </c>
      <c r="F38" s="19">
        <f t="shared" si="4"/>
        <v>3.1930555555555552E-2</v>
      </c>
      <c r="G38" s="19"/>
      <c r="H38" s="19">
        <f t="shared" si="5"/>
        <v>29626.794258373207</v>
      </c>
    </row>
    <row r="39" spans="1:8" x14ac:dyDescent="0.25">
      <c r="A39" s="19" t="s">
        <v>50</v>
      </c>
      <c r="B39" s="19">
        <v>5</v>
      </c>
      <c r="C39" s="9" t="s">
        <v>16</v>
      </c>
      <c r="D39" s="19">
        <v>1009</v>
      </c>
      <c r="E39" s="19">
        <v>12258</v>
      </c>
      <c r="F39" s="19">
        <f t="shared" si="4"/>
        <v>3.4049999999999997E-2</v>
      </c>
      <c r="G39" s="19"/>
      <c r="H39" s="19">
        <f t="shared" si="5"/>
        <v>29632.892804698975</v>
      </c>
    </row>
    <row r="40" spans="1:8" x14ac:dyDescent="0.25">
      <c r="A40" s="20" t="s">
        <v>57</v>
      </c>
      <c r="B40" s="20">
        <v>1</v>
      </c>
      <c r="C40" s="21" t="s">
        <v>16</v>
      </c>
      <c r="D40" s="20">
        <v>1098</v>
      </c>
      <c r="E40" s="20">
        <v>10889</v>
      </c>
      <c r="F40" s="20">
        <f t="shared" si="4"/>
        <v>3.0247222222222224E-2</v>
      </c>
      <c r="G40" s="20"/>
      <c r="H40" s="20">
        <f t="shared" si="5"/>
        <v>36300.854072917624</v>
      </c>
    </row>
    <row r="41" spans="1:8" x14ac:dyDescent="0.25">
      <c r="A41" s="20" t="s">
        <v>57</v>
      </c>
      <c r="B41" s="20">
        <v>2</v>
      </c>
      <c r="C41" s="21" t="s">
        <v>16</v>
      </c>
      <c r="D41" s="20">
        <v>990</v>
      </c>
      <c r="E41" s="20">
        <v>12458</v>
      </c>
      <c r="F41" s="20">
        <f t="shared" si="4"/>
        <v>3.4605555555555556E-2</v>
      </c>
      <c r="G41" s="20"/>
      <c r="H41" s="20">
        <f t="shared" si="5"/>
        <v>28608.123294268742</v>
      </c>
    </row>
    <row r="42" spans="1:8" x14ac:dyDescent="0.25">
      <c r="A42" s="20" t="s">
        <v>57</v>
      </c>
      <c r="B42" s="20">
        <v>3</v>
      </c>
      <c r="C42" s="21" t="s">
        <v>16</v>
      </c>
      <c r="D42" s="20">
        <v>1051</v>
      </c>
      <c r="E42" s="20">
        <v>11647</v>
      </c>
      <c r="F42" s="20">
        <f t="shared" si="4"/>
        <v>3.2352777777777779E-2</v>
      </c>
      <c r="G42" s="20"/>
      <c r="H42" s="20">
        <f t="shared" si="5"/>
        <v>32485.618614235424</v>
      </c>
    </row>
    <row r="43" spans="1:8" x14ac:dyDescent="0.25">
      <c r="A43" s="20" t="s">
        <v>57</v>
      </c>
      <c r="B43" s="20">
        <v>4</v>
      </c>
      <c r="C43" s="21" t="s">
        <v>16</v>
      </c>
      <c r="D43" s="20">
        <v>1138</v>
      </c>
      <c r="E43" s="20">
        <v>12415</v>
      </c>
      <c r="F43" s="20">
        <f t="shared" si="4"/>
        <v>3.4486111111111113E-2</v>
      </c>
      <c r="G43" s="20"/>
      <c r="H43" s="20">
        <f t="shared" si="5"/>
        <v>32998.791784132096</v>
      </c>
    </row>
    <row r="44" spans="1:8" x14ac:dyDescent="0.25">
      <c r="A44" s="20" t="s">
        <v>57</v>
      </c>
      <c r="B44" s="20">
        <v>5</v>
      </c>
      <c r="C44" s="21" t="s">
        <v>16</v>
      </c>
      <c r="D44" s="20">
        <v>1147</v>
      </c>
      <c r="E44" s="20">
        <v>12563</v>
      </c>
      <c r="F44" s="20">
        <f t="shared" si="4"/>
        <v>3.4897222222222225E-2</v>
      </c>
      <c r="G44" s="20"/>
      <c r="H44" s="20">
        <f t="shared" si="5"/>
        <v>32867.945554405793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Lab experiments</vt:lpstr>
      <vt:lpstr>Field experiments</vt:lpstr>
      <vt:lpstr>Sheet3</vt:lpstr>
    </vt:vector>
  </TitlesOfParts>
  <Company>University of Technology, Sydney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utsadmin</dc:creator>
  <cp:lastModifiedBy>Christian Rinke</cp:lastModifiedBy>
  <dcterms:created xsi:type="dcterms:W3CDTF">2015-02-17T02:05:27Z</dcterms:created>
  <dcterms:modified xsi:type="dcterms:W3CDTF">2015-03-31T01:35:35Z</dcterms:modified>
</cp:coreProperties>
</file>